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15" tabRatio="915" activeTab="0"/>
  </bookViews>
  <sheets>
    <sheet name="LTFBF" sheetId="1" r:id="rId1"/>
    <sheet name="LTBPDF" sheetId="2" r:id="rId2"/>
    <sheet name="LTLDSTF" sheetId="3" r:id="rId3"/>
    <sheet name="LTCF" sheetId="4" r:id="rId4"/>
    <sheet name="LTTACBF" sheetId="5" r:id="rId5"/>
    <sheet name="LTCHF" sheetId="6" r:id="rId6"/>
    <sheet name="LTMMF" sheetId="7" r:id="rId7"/>
    <sheet name="LTCRF" sheetId="8" r:id="rId8"/>
    <sheet name="LTSTBF" sheetId="9" r:id="rId9"/>
    <sheet name="LTUSTF" sheetId="10" r:id="rId10"/>
    <sheet name="LTGLTF" sheetId="11" r:id="rId11"/>
    <sheet name="LTLQF" sheetId="12" r:id="rId12"/>
    <sheet name="LTRICBF" sheetId="13" r:id="rId13"/>
    <sheet name="LTFMPXVIA" sheetId="14" r:id="rId14"/>
    <sheet name="LTFMPXVIIB" sheetId="15" r:id="rId15"/>
    <sheet name="LTFMPXVIIC" sheetId="16" r:id="rId16"/>
    <sheet name="LTFMPXVIIIA" sheetId="17" r:id="rId17"/>
    <sheet name="LTFMPXVIIIB" sheetId="18" r:id="rId18"/>
    <sheet name="LTFMPXVIIID" sheetId="19" r:id="rId19"/>
    <sheet name="LTFMPXVIIIC" sheetId="20" r:id="rId20"/>
    <sheet name="LTFMPXIVA" sheetId="21" r:id="rId21"/>
  </sheets>
  <definedNames>
    <definedName name="_xlfn.IFERROR" hidden="1">#NAME?</definedName>
    <definedName name="_xlnm.Print_Area" localSheetId="1">'LTBPDF'!$B$1:$H$111</definedName>
    <definedName name="_xlnm.Print_Area" localSheetId="5">'LTCHF'!$B$1:$H$84</definedName>
    <definedName name="_xlnm.Print_Area" localSheetId="7">'LTCRF'!$B$1:$H$59</definedName>
    <definedName name="_xlnm.Print_Area" localSheetId="0">'LTFBF'!$B$1:$H$24</definedName>
    <definedName name="_xlnm.Print_Area" localSheetId="10">'LTGLTF'!$B$1:$H$24</definedName>
    <definedName name="_xlnm.Print_Area" localSheetId="2">'LTLDSTF'!$B$1:$H$80</definedName>
    <definedName name="_xlnm.Print_Area" localSheetId="11">'LTLQF'!$B$1:$H$51</definedName>
    <definedName name="_xlnm.Print_Area" localSheetId="6">'LTMMF'!$B$1:$H$50</definedName>
    <definedName name="_xlnm.Print_Area" localSheetId="12">'LTRICBF'!$B$1:$H$69</definedName>
    <definedName name="_xlnm.Print_Area" localSheetId="8">'LTSTBF'!$B$1:$H$85</definedName>
    <definedName name="_xlnm.Print_Area" localSheetId="4">'LTTACBF'!$B$1:$H$78</definedName>
    <definedName name="_xlnm.Print_Area" localSheetId="9">'LTUSTF'!$B$2:$H$58</definedName>
    <definedName name="Z_12459583_255E_4E15_855E_5595C5DC5C9B_.wvu.FilterData" localSheetId="0" hidden="1">'LTFBF'!$B$7:$H$54</definedName>
    <definedName name="Z_170F82DA_CDB2_41A6_BC76_EE4BFB950A6B_.wvu.Cols" localSheetId="1" hidden="1">'LTBPDF'!$A:$A</definedName>
    <definedName name="Z_170F82DA_CDB2_41A6_BC76_EE4BFB950A6B_.wvu.Cols" localSheetId="5" hidden="1">'LTCHF'!$A:$A</definedName>
    <definedName name="Z_170F82DA_CDB2_41A6_BC76_EE4BFB950A6B_.wvu.Cols" localSheetId="7" hidden="1">'LTCRF'!$A:$A</definedName>
    <definedName name="Z_170F82DA_CDB2_41A6_BC76_EE4BFB950A6B_.wvu.Cols" localSheetId="0" hidden="1">'LTFBF'!$A:$A</definedName>
    <definedName name="Z_170F82DA_CDB2_41A6_BC76_EE4BFB950A6B_.wvu.Cols" localSheetId="10" hidden="1">'LTGLTF'!$A:$A</definedName>
    <definedName name="Z_170F82DA_CDB2_41A6_BC76_EE4BFB950A6B_.wvu.Cols" localSheetId="2" hidden="1">'LTLDSTF'!$A:$A</definedName>
    <definedName name="Z_170F82DA_CDB2_41A6_BC76_EE4BFB950A6B_.wvu.Cols" localSheetId="11" hidden="1">'LTLQF'!$A:$A</definedName>
    <definedName name="Z_170F82DA_CDB2_41A6_BC76_EE4BFB950A6B_.wvu.Cols" localSheetId="6" hidden="1">'LTMMF'!$A:$A</definedName>
    <definedName name="Z_170F82DA_CDB2_41A6_BC76_EE4BFB950A6B_.wvu.Cols" localSheetId="12" hidden="1">'LTRICBF'!$A:$A</definedName>
    <definedName name="Z_170F82DA_CDB2_41A6_BC76_EE4BFB950A6B_.wvu.Cols" localSheetId="8" hidden="1">'LTSTBF'!$A:$A</definedName>
    <definedName name="Z_170F82DA_CDB2_41A6_BC76_EE4BFB950A6B_.wvu.Cols" localSheetId="4" hidden="1">'LTTACBF'!$A:$A</definedName>
    <definedName name="Z_170F82DA_CDB2_41A6_BC76_EE4BFB950A6B_.wvu.Cols" localSheetId="9" hidden="1">'LTUSTF'!$A:$A</definedName>
    <definedName name="Z_170F82DA_CDB2_41A6_BC76_EE4BFB950A6B_.wvu.FilterData" localSheetId="7" hidden="1">'LTCRF'!$A$10:$M$24</definedName>
    <definedName name="Z_170F82DA_CDB2_41A6_BC76_EE4BFB950A6B_.wvu.FilterData" localSheetId="0" hidden="1">'LTFBF'!$B$7:$H$24</definedName>
    <definedName name="Z_170F82DA_CDB2_41A6_BC76_EE4BFB950A6B_.wvu.FilterData" localSheetId="2" hidden="1">'LTLDSTF'!$A$10:$M$34</definedName>
    <definedName name="Z_170F82DA_CDB2_41A6_BC76_EE4BFB950A6B_.wvu.FilterData" localSheetId="12" hidden="1">'LTRICBF'!$A$10:$M$37</definedName>
    <definedName name="Z_170F82DA_CDB2_41A6_BC76_EE4BFB950A6B_.wvu.FilterData" localSheetId="8" hidden="1">'LTSTBF'!$B$9:$N$83</definedName>
    <definedName name="Z_170F82DA_CDB2_41A6_BC76_EE4BFB950A6B_.wvu.PrintArea" localSheetId="1" hidden="1">'LTBPDF'!$B$1:$H$111</definedName>
    <definedName name="Z_170F82DA_CDB2_41A6_BC76_EE4BFB950A6B_.wvu.PrintArea" localSheetId="5" hidden="1">'LTCHF'!$B$1:$H$84</definedName>
    <definedName name="Z_170F82DA_CDB2_41A6_BC76_EE4BFB950A6B_.wvu.PrintArea" localSheetId="7" hidden="1">'LTCRF'!$B$1:$H$39</definedName>
    <definedName name="Z_170F82DA_CDB2_41A6_BC76_EE4BFB950A6B_.wvu.PrintArea" localSheetId="0" hidden="1">'LTFBF'!$B$1:$H$24</definedName>
    <definedName name="Z_170F82DA_CDB2_41A6_BC76_EE4BFB950A6B_.wvu.PrintArea" localSheetId="10" hidden="1">'LTGLTF'!$B$1:$H$24</definedName>
    <definedName name="Z_170F82DA_CDB2_41A6_BC76_EE4BFB950A6B_.wvu.PrintArea" localSheetId="2" hidden="1">'LTLDSTF'!$B$1:$H$80</definedName>
    <definedName name="Z_170F82DA_CDB2_41A6_BC76_EE4BFB950A6B_.wvu.PrintArea" localSheetId="11" hidden="1">'LTLQF'!$B$1:$H$51</definedName>
    <definedName name="Z_170F82DA_CDB2_41A6_BC76_EE4BFB950A6B_.wvu.PrintArea" localSheetId="6" hidden="1">'LTMMF'!$A$1:$H$50</definedName>
    <definedName name="Z_170F82DA_CDB2_41A6_BC76_EE4BFB950A6B_.wvu.PrintArea" localSheetId="12" hidden="1">'LTRICBF'!$B$1:$H$69</definedName>
    <definedName name="Z_170F82DA_CDB2_41A6_BC76_EE4BFB950A6B_.wvu.PrintArea" localSheetId="8" hidden="1">'LTSTBF'!$B$1:$H$83</definedName>
    <definedName name="Z_170F82DA_CDB2_41A6_BC76_EE4BFB950A6B_.wvu.PrintArea" localSheetId="4" hidden="1">'LTTACBF'!$B$1:$H$78</definedName>
    <definedName name="Z_170F82DA_CDB2_41A6_BC76_EE4BFB950A6B_.wvu.PrintArea" localSheetId="9" hidden="1">'LTUSTF'!$B$1:$H$58</definedName>
    <definedName name="Z_170F82DA_CDB2_41A6_BC76_EE4BFB950A6B_.wvu.Rows" localSheetId="1" hidden="1">'LTBPDF'!#REF!,'LTBPDF'!$57:$74</definedName>
    <definedName name="Z_170F82DA_CDB2_41A6_BC76_EE4BFB950A6B_.wvu.Rows" localSheetId="5" hidden="1">'LTCHF'!$70:$71,'LTCHF'!$76:$77,'LTCHF'!#REF!</definedName>
    <definedName name="Z_170F82DA_CDB2_41A6_BC76_EE4BFB950A6B_.wvu.Rows" localSheetId="7" hidden="1">'LTCRF'!#REF!,'LTCRF'!#REF!,'LTCRF'!#REF!</definedName>
    <definedName name="Z_170F82DA_CDB2_41A6_BC76_EE4BFB950A6B_.wvu.Rows" localSheetId="10" hidden="1">'LTGLTF'!$17:$17</definedName>
    <definedName name="Z_170F82DA_CDB2_41A6_BC76_EE4BFB950A6B_.wvu.Rows" localSheetId="2" hidden="1">'LTLDSTF'!#REF!</definedName>
    <definedName name="Z_170F82DA_CDB2_41A6_BC76_EE4BFB950A6B_.wvu.Rows" localSheetId="11" hidden="1">'LTLQF'!#REF!</definedName>
    <definedName name="Z_170F82DA_CDB2_41A6_BC76_EE4BFB950A6B_.wvu.Rows" localSheetId="6" hidden="1">'LTMMF'!$11:$17</definedName>
    <definedName name="Z_170F82DA_CDB2_41A6_BC76_EE4BFB950A6B_.wvu.Rows" localSheetId="12" hidden="1">'LTRICBF'!#REF!</definedName>
    <definedName name="Z_170F82DA_CDB2_41A6_BC76_EE4BFB950A6B_.wvu.Rows" localSheetId="8" hidden="1">'LTSTBF'!$47:$52,'LTSTBF'!#REF!</definedName>
    <definedName name="Z_170F82DA_CDB2_41A6_BC76_EE4BFB950A6B_.wvu.Rows" localSheetId="4" hidden="1">'LTTACBF'!#REF!</definedName>
    <definedName name="Z_170F82DA_CDB2_41A6_BC76_EE4BFB950A6B_.wvu.Rows" localSheetId="9" hidden="1">'LTUSTF'!#REF!</definedName>
    <definedName name="Z_2D6981FB_1913_4D36_9E3A_F0D1C5FF11BF_.wvu.FilterData" localSheetId="0" hidden="1">'LTFBF'!$B$7:$H$24</definedName>
    <definedName name="Z_2DAC9E77_416F_4586_91B4_4C02149D7DBD_.wvu.FilterData" localSheetId="2" hidden="1">'LTLDSTF'!$A$10:$M$34</definedName>
    <definedName name="Z_4799D977_5BC9_43A8_B3B9_77474137D609_.wvu.FilterData" localSheetId="12" hidden="1">'LTRICBF'!$A$10:$M$37</definedName>
    <definedName name="Z_4C0511EC_2123_47A5_A389_479803CD78C8_.wvu.FilterData" localSheetId="0" hidden="1">'LTFBF'!$B$7:$H$24</definedName>
    <definedName name="Z_4C0511EC_2123_47A5_A389_479803CD78C8_.wvu.FilterData" localSheetId="8" hidden="1">'LTSTBF'!$B$9:$N$83</definedName>
    <definedName name="Z_4C0511EC_2123_47A5_A389_479803CD78C8_.wvu.PrintArea" localSheetId="1" hidden="1">'LTBPDF'!$B$1:$H$111</definedName>
    <definedName name="Z_4C0511EC_2123_47A5_A389_479803CD78C8_.wvu.PrintArea" localSheetId="5" hidden="1">'LTCHF'!$B$1:$H$84</definedName>
    <definedName name="Z_4C0511EC_2123_47A5_A389_479803CD78C8_.wvu.PrintArea" localSheetId="7" hidden="1">'LTCRF'!$B$1:$H$39</definedName>
    <definedName name="Z_4C0511EC_2123_47A5_A389_479803CD78C8_.wvu.PrintArea" localSheetId="0" hidden="1">'LTFBF'!$B$1:$H$24</definedName>
    <definedName name="Z_4C0511EC_2123_47A5_A389_479803CD78C8_.wvu.PrintArea" localSheetId="10" hidden="1">'LTGLTF'!$B:$H</definedName>
    <definedName name="Z_4C0511EC_2123_47A5_A389_479803CD78C8_.wvu.PrintArea" localSheetId="2" hidden="1">'LTLDSTF'!$B$1:$H$65</definedName>
    <definedName name="Z_4C0511EC_2123_47A5_A389_479803CD78C8_.wvu.PrintArea" localSheetId="11" hidden="1">'LTLQF'!$B$1:$H$51</definedName>
    <definedName name="Z_4C0511EC_2123_47A5_A389_479803CD78C8_.wvu.PrintArea" localSheetId="6" hidden="1">'LTMMF'!$B$1:$H$50</definedName>
    <definedName name="Z_4C0511EC_2123_47A5_A389_479803CD78C8_.wvu.PrintArea" localSheetId="12" hidden="1">'LTRICBF'!$B$1:$H$63</definedName>
    <definedName name="Z_4C0511EC_2123_47A5_A389_479803CD78C8_.wvu.PrintArea" localSheetId="8" hidden="1">'LTSTBF'!$B$1:$H$83</definedName>
    <definedName name="Z_4C0511EC_2123_47A5_A389_479803CD78C8_.wvu.PrintArea" localSheetId="4" hidden="1">'LTTACBF'!$B$1:$H$78</definedName>
    <definedName name="Z_4C0511EC_2123_47A5_A389_479803CD78C8_.wvu.PrintArea" localSheetId="9" hidden="1">'LTUSTF'!$B$1:$H$58</definedName>
    <definedName name="Z_55C02844_DD9C_401F_8D01_25F9446E4BFB_.wvu.FilterData" localSheetId="0" hidden="1">'LTFBF'!$B$7:$H$24</definedName>
    <definedName name="Z_6FAC3101_2789_4DBD_BCD1_55F99BE1D578_.wvu.FilterData" localSheetId="0" hidden="1">'LTFBF'!$B$7:$H$24</definedName>
    <definedName name="Z_6FAC3101_2789_4DBD_BCD1_55F99BE1D578_.wvu.FilterData" localSheetId="8" hidden="1">'LTSTBF'!$B$9:$N$83</definedName>
    <definedName name="Z_6FAC3101_2789_4DBD_BCD1_55F99BE1D578_.wvu.PrintArea" localSheetId="10" hidden="1">'LTGLTF'!$B$1:$H$24</definedName>
    <definedName name="Z_781BA8A7_DD14_49FF_B12E_7083BC457BDA_.wvu.FilterData" localSheetId="0" hidden="1">'LTFBF'!$B$7:$H$24</definedName>
    <definedName name="Z_81C2BCBB_B4F2_43C7_9023_7D9D9D4E6E9F_.wvu.Cols" localSheetId="1" hidden="1">'LTBPDF'!$A:$A</definedName>
    <definedName name="Z_81C2BCBB_B4F2_43C7_9023_7D9D9D4E6E9F_.wvu.Cols" localSheetId="5" hidden="1">'LTCHF'!$A:$A</definedName>
    <definedName name="Z_81C2BCBB_B4F2_43C7_9023_7D9D9D4E6E9F_.wvu.Cols" localSheetId="7" hidden="1">'LTCRF'!$A:$A</definedName>
    <definedName name="Z_81C2BCBB_B4F2_43C7_9023_7D9D9D4E6E9F_.wvu.Cols" localSheetId="0" hidden="1">'LTFBF'!$A:$A</definedName>
    <definedName name="Z_81C2BCBB_B4F2_43C7_9023_7D9D9D4E6E9F_.wvu.Cols" localSheetId="10" hidden="1">'LTGLTF'!$A:$A</definedName>
    <definedName name="Z_81C2BCBB_B4F2_43C7_9023_7D9D9D4E6E9F_.wvu.Cols" localSheetId="2" hidden="1">'LTLDSTF'!$A:$A</definedName>
    <definedName name="Z_81C2BCBB_B4F2_43C7_9023_7D9D9D4E6E9F_.wvu.Cols" localSheetId="11" hidden="1">'LTLQF'!$A:$A</definedName>
    <definedName name="Z_81C2BCBB_B4F2_43C7_9023_7D9D9D4E6E9F_.wvu.Cols" localSheetId="6" hidden="1">'LTMMF'!$A:$A</definedName>
    <definedName name="Z_81C2BCBB_B4F2_43C7_9023_7D9D9D4E6E9F_.wvu.Cols" localSheetId="12" hidden="1">'LTRICBF'!$A:$A</definedName>
    <definedName name="Z_81C2BCBB_B4F2_43C7_9023_7D9D9D4E6E9F_.wvu.Cols" localSheetId="8" hidden="1">'LTSTBF'!$A:$A</definedName>
    <definedName name="Z_81C2BCBB_B4F2_43C7_9023_7D9D9D4E6E9F_.wvu.Cols" localSheetId="4" hidden="1">'LTTACBF'!$A:$A</definedName>
    <definedName name="Z_81C2BCBB_B4F2_43C7_9023_7D9D9D4E6E9F_.wvu.Cols" localSheetId="9" hidden="1">'LTUSTF'!$A:$A</definedName>
    <definedName name="Z_81C2BCBB_B4F2_43C7_9023_7D9D9D4E6E9F_.wvu.FilterData" localSheetId="7" hidden="1">'LTCRF'!$A$10:$M$24</definedName>
    <definedName name="Z_81C2BCBB_B4F2_43C7_9023_7D9D9D4E6E9F_.wvu.FilterData" localSheetId="0" hidden="1">'LTFBF'!$B$7:$H$24</definedName>
    <definedName name="Z_81C2BCBB_B4F2_43C7_9023_7D9D9D4E6E9F_.wvu.FilterData" localSheetId="2" hidden="1">'LTLDSTF'!$A$10:$M$34</definedName>
    <definedName name="Z_81C2BCBB_B4F2_43C7_9023_7D9D9D4E6E9F_.wvu.FilterData" localSheetId="12" hidden="1">'LTRICBF'!$A$10:$M$37</definedName>
    <definedName name="Z_81C2BCBB_B4F2_43C7_9023_7D9D9D4E6E9F_.wvu.FilterData" localSheetId="8" hidden="1">'LTSTBF'!$B$9:$N$83</definedName>
    <definedName name="Z_81C2BCBB_B4F2_43C7_9023_7D9D9D4E6E9F_.wvu.PrintArea" localSheetId="1" hidden="1">'LTBPDF'!$B$1:$H$111</definedName>
    <definedName name="Z_81C2BCBB_B4F2_43C7_9023_7D9D9D4E6E9F_.wvu.PrintArea" localSheetId="5" hidden="1">'LTCHF'!$B$1:$H$84</definedName>
    <definedName name="Z_81C2BCBB_B4F2_43C7_9023_7D9D9D4E6E9F_.wvu.PrintArea" localSheetId="7" hidden="1">'LTCRF'!$B$1:$H$39</definedName>
    <definedName name="Z_81C2BCBB_B4F2_43C7_9023_7D9D9D4E6E9F_.wvu.PrintArea" localSheetId="0" hidden="1">'LTFBF'!$B$1:$H$24</definedName>
    <definedName name="Z_81C2BCBB_B4F2_43C7_9023_7D9D9D4E6E9F_.wvu.PrintArea" localSheetId="10" hidden="1">'LTGLTF'!$B$1:$H$24</definedName>
    <definedName name="Z_81C2BCBB_B4F2_43C7_9023_7D9D9D4E6E9F_.wvu.PrintArea" localSheetId="2" hidden="1">'LTLDSTF'!$B$1:$H$80</definedName>
    <definedName name="Z_81C2BCBB_B4F2_43C7_9023_7D9D9D4E6E9F_.wvu.PrintArea" localSheetId="11" hidden="1">'LTLQF'!$B$1:$H$51</definedName>
    <definedName name="Z_81C2BCBB_B4F2_43C7_9023_7D9D9D4E6E9F_.wvu.PrintArea" localSheetId="6" hidden="1">'LTMMF'!$A$1:$H$50</definedName>
    <definedName name="Z_81C2BCBB_B4F2_43C7_9023_7D9D9D4E6E9F_.wvu.PrintArea" localSheetId="12" hidden="1">'LTRICBF'!$B$1:$H$69</definedName>
    <definedName name="Z_81C2BCBB_B4F2_43C7_9023_7D9D9D4E6E9F_.wvu.PrintArea" localSheetId="8" hidden="1">'LTSTBF'!$B$1:$H$83</definedName>
    <definedName name="Z_81C2BCBB_B4F2_43C7_9023_7D9D9D4E6E9F_.wvu.PrintArea" localSheetId="4" hidden="1">'LTTACBF'!$B$1:$H$78</definedName>
    <definedName name="Z_81C2BCBB_B4F2_43C7_9023_7D9D9D4E6E9F_.wvu.PrintArea" localSheetId="9" hidden="1">'LTUSTF'!$B$1:$H$58</definedName>
    <definedName name="Z_81C2BCBB_B4F2_43C7_9023_7D9D9D4E6E9F_.wvu.Rows" localSheetId="1" hidden="1">'LTBPDF'!#REF!,'LTBPDF'!$57:$74,'LTBPDF'!#REF!</definedName>
    <definedName name="Z_81C2BCBB_B4F2_43C7_9023_7D9D9D4E6E9F_.wvu.Rows" localSheetId="5" hidden="1">'LTCHF'!$70:$71,'LTCHF'!$76:$77,'LTCHF'!#REF!,'LTCHF'!#REF!</definedName>
    <definedName name="Z_81C2BCBB_B4F2_43C7_9023_7D9D9D4E6E9F_.wvu.Rows" localSheetId="7" hidden="1">'LTCRF'!#REF!,'LTCRF'!#REF!,'LTCRF'!#REF!,'LTCRF'!#REF!</definedName>
    <definedName name="Z_81C2BCBB_B4F2_43C7_9023_7D9D9D4E6E9F_.wvu.Rows" localSheetId="0" hidden="1">'LTFBF'!#REF!</definedName>
    <definedName name="Z_81C2BCBB_B4F2_43C7_9023_7D9D9D4E6E9F_.wvu.Rows" localSheetId="10" hidden="1">'LTGLTF'!$17:$17,'LTGLTF'!#REF!</definedName>
    <definedName name="Z_81C2BCBB_B4F2_43C7_9023_7D9D9D4E6E9F_.wvu.Rows" localSheetId="2" hidden="1">'LTLDSTF'!#REF!,'LTLDSTF'!$80:$80</definedName>
    <definedName name="Z_81C2BCBB_B4F2_43C7_9023_7D9D9D4E6E9F_.wvu.Rows" localSheetId="11" hidden="1">'LTLQF'!#REF!,'LTLQF'!#REF!</definedName>
    <definedName name="Z_81C2BCBB_B4F2_43C7_9023_7D9D9D4E6E9F_.wvu.Rows" localSheetId="6" hidden="1">'LTMMF'!$11:$17,'LTMMF'!#REF!</definedName>
    <definedName name="Z_81C2BCBB_B4F2_43C7_9023_7D9D9D4E6E9F_.wvu.Rows" localSheetId="12" hidden="1">'LTRICBF'!#REF!,'LTRICBF'!$69:$69</definedName>
    <definedName name="Z_81C2BCBB_B4F2_43C7_9023_7D9D9D4E6E9F_.wvu.Rows" localSheetId="8" hidden="1">'LTSTBF'!$47:$52,'LTSTBF'!#REF!,'LTSTBF'!#REF!</definedName>
    <definedName name="Z_81C2BCBB_B4F2_43C7_9023_7D9D9D4E6E9F_.wvu.Rows" localSheetId="4" hidden="1">'LTTACBF'!#REF!,'LTTACBF'!#REF!</definedName>
    <definedName name="Z_81C2BCBB_B4F2_43C7_9023_7D9D9D4E6E9F_.wvu.Rows" localSheetId="9" hidden="1">'LTUSTF'!#REF!,'LTUSTF'!$60:$60</definedName>
    <definedName name="Z_A3FCF685_D349_4ED7_8867_F6BA73243D72_.wvu.FilterData" localSheetId="7" hidden="1">'LTCRF'!$A$10:$M$24</definedName>
    <definedName name="Z_A3FCF685_D349_4ED7_8867_F6BA73243D72_.wvu.FilterData" localSheetId="0" hidden="1">'LTFBF'!$B$7:$H$24</definedName>
    <definedName name="Z_A3FCF685_D349_4ED7_8867_F6BA73243D72_.wvu.FilterData" localSheetId="2" hidden="1">'LTLDSTF'!$A$10:$M$34</definedName>
    <definedName name="Z_A3FCF685_D349_4ED7_8867_F6BA73243D72_.wvu.FilterData" localSheetId="12" hidden="1">'LTRICBF'!$A$10:$M$37</definedName>
    <definedName name="Z_A3FCF685_D349_4ED7_8867_F6BA73243D72_.wvu.FilterData" localSheetId="8" hidden="1">'LTSTBF'!$B$9:$N$83</definedName>
    <definedName name="Z_C41361CB_77F4_47F4_AC7D_9218B450045A_.wvu.FilterData" localSheetId="7" hidden="1">'LTCRF'!$A$10:$M$24</definedName>
    <definedName name="Z_D2B293BE_2F65_422E_8A0B_9CD8295C9ADF_.wvu.FilterData" localSheetId="0" hidden="1">'LTFBF'!$B$7:$H$24</definedName>
    <definedName name="Z_D757C2E5_5907_49B3_B8CD_E1F5C9A3D9BF_.wvu.FilterData" localSheetId="2" hidden="1">'LTLDSTF'!$A$10:$M$34</definedName>
    <definedName name="Z_E2F527C1_3EFA_4810_912A_1D466B9EB317_.wvu.Cols" localSheetId="1" hidden="1">'LTBPDF'!$A:$A</definedName>
    <definedName name="Z_E2F527C1_3EFA_4810_912A_1D466B9EB317_.wvu.Cols" localSheetId="5" hidden="1">'LTCHF'!$A:$A</definedName>
    <definedName name="Z_E2F527C1_3EFA_4810_912A_1D466B9EB317_.wvu.Cols" localSheetId="7" hidden="1">'LTCRF'!$A:$A</definedName>
    <definedName name="Z_E2F527C1_3EFA_4810_912A_1D466B9EB317_.wvu.Cols" localSheetId="0" hidden="1">'LTFBF'!$A:$A</definedName>
    <definedName name="Z_E2F527C1_3EFA_4810_912A_1D466B9EB317_.wvu.Cols" localSheetId="10" hidden="1">'LTGLTF'!$A:$A</definedName>
    <definedName name="Z_E2F527C1_3EFA_4810_912A_1D466B9EB317_.wvu.Cols" localSheetId="2" hidden="1">'LTLDSTF'!$A:$A</definedName>
    <definedName name="Z_E2F527C1_3EFA_4810_912A_1D466B9EB317_.wvu.Cols" localSheetId="11" hidden="1">'LTLQF'!$A:$A</definedName>
    <definedName name="Z_E2F527C1_3EFA_4810_912A_1D466B9EB317_.wvu.Cols" localSheetId="6" hidden="1">'LTMMF'!$A:$A</definedName>
    <definedName name="Z_E2F527C1_3EFA_4810_912A_1D466B9EB317_.wvu.Cols" localSheetId="12" hidden="1">'LTRICBF'!$A:$A</definedName>
    <definedName name="Z_E2F527C1_3EFA_4810_912A_1D466B9EB317_.wvu.Cols" localSheetId="8" hidden="1">'LTSTBF'!$A:$A</definedName>
    <definedName name="Z_E2F527C1_3EFA_4810_912A_1D466B9EB317_.wvu.Cols" localSheetId="4" hidden="1">'LTTACBF'!$A:$A</definedName>
    <definedName name="Z_E2F527C1_3EFA_4810_912A_1D466B9EB317_.wvu.Cols" localSheetId="9" hidden="1">'LTUSTF'!$A:$A</definedName>
    <definedName name="Z_E2F527C1_3EFA_4810_912A_1D466B9EB317_.wvu.FilterData" localSheetId="7" hidden="1">'LTCRF'!$A$10:$M$24</definedName>
    <definedName name="Z_E2F527C1_3EFA_4810_912A_1D466B9EB317_.wvu.FilterData" localSheetId="0" hidden="1">'LTFBF'!$B$7:$H$24</definedName>
    <definedName name="Z_E2F527C1_3EFA_4810_912A_1D466B9EB317_.wvu.FilterData" localSheetId="2" hidden="1">'LTLDSTF'!$A$10:$M$34</definedName>
    <definedName name="Z_E2F527C1_3EFA_4810_912A_1D466B9EB317_.wvu.FilterData" localSheetId="12" hidden="1">'LTRICBF'!$A$10:$M$37</definedName>
    <definedName name="Z_E2F527C1_3EFA_4810_912A_1D466B9EB317_.wvu.FilterData" localSheetId="8" hidden="1">'LTSTBF'!$B$9:$N$83</definedName>
    <definedName name="Z_E2F527C1_3EFA_4810_912A_1D466B9EB317_.wvu.PrintArea" localSheetId="1" hidden="1">'LTBPDF'!$B$1:$H$111</definedName>
    <definedName name="Z_E2F527C1_3EFA_4810_912A_1D466B9EB317_.wvu.PrintArea" localSheetId="5" hidden="1">'LTCHF'!$B$1:$H$84</definedName>
    <definedName name="Z_E2F527C1_3EFA_4810_912A_1D466B9EB317_.wvu.PrintArea" localSheetId="7" hidden="1">'LTCRF'!$B$1:$H$39</definedName>
    <definedName name="Z_E2F527C1_3EFA_4810_912A_1D466B9EB317_.wvu.PrintArea" localSheetId="0" hidden="1">'LTFBF'!$B$1:$H$24</definedName>
    <definedName name="Z_E2F527C1_3EFA_4810_912A_1D466B9EB317_.wvu.PrintArea" localSheetId="10" hidden="1">'LTGLTF'!$B$1:$H$24</definedName>
    <definedName name="Z_E2F527C1_3EFA_4810_912A_1D466B9EB317_.wvu.PrintArea" localSheetId="2" hidden="1">'LTLDSTF'!$B$1:$H$80</definedName>
    <definedName name="Z_E2F527C1_3EFA_4810_912A_1D466B9EB317_.wvu.PrintArea" localSheetId="11" hidden="1">'LTLQF'!$B$1:$H$51</definedName>
    <definedName name="Z_E2F527C1_3EFA_4810_912A_1D466B9EB317_.wvu.PrintArea" localSheetId="6" hidden="1">'LTMMF'!$A$1:$H$50</definedName>
    <definedName name="Z_E2F527C1_3EFA_4810_912A_1D466B9EB317_.wvu.PrintArea" localSheetId="12" hidden="1">'LTRICBF'!$B$1:$H$69</definedName>
    <definedName name="Z_E2F527C1_3EFA_4810_912A_1D466B9EB317_.wvu.PrintArea" localSheetId="8" hidden="1">'LTSTBF'!$B$1:$H$83</definedName>
    <definedName name="Z_E2F527C1_3EFA_4810_912A_1D466B9EB317_.wvu.PrintArea" localSheetId="4" hidden="1">'LTTACBF'!$B$1:$H$78</definedName>
    <definedName name="Z_E2F527C1_3EFA_4810_912A_1D466B9EB317_.wvu.PrintArea" localSheetId="9" hidden="1">'LTUSTF'!$B$1:$H$58</definedName>
    <definedName name="Z_E2F527C1_3EFA_4810_912A_1D466B9EB317_.wvu.Rows" localSheetId="1" hidden="1">'LTBPDF'!#REF!,'LTBPDF'!$57:$74</definedName>
    <definedName name="Z_E2F527C1_3EFA_4810_912A_1D466B9EB317_.wvu.Rows" localSheetId="5" hidden="1">'LTCHF'!$70:$71,'LTCHF'!$76:$77,'LTCHF'!#REF!</definedName>
    <definedName name="Z_E2F527C1_3EFA_4810_912A_1D466B9EB317_.wvu.Rows" localSheetId="7" hidden="1">'LTCRF'!#REF!,'LTCRF'!#REF!,'LTCRF'!#REF!</definedName>
    <definedName name="Z_E2F527C1_3EFA_4810_912A_1D466B9EB317_.wvu.Rows" localSheetId="10" hidden="1">'LTGLTF'!$17:$17</definedName>
    <definedName name="Z_E2F527C1_3EFA_4810_912A_1D466B9EB317_.wvu.Rows" localSheetId="2" hidden="1">'LTLDSTF'!#REF!</definedName>
    <definedName name="Z_E2F527C1_3EFA_4810_912A_1D466B9EB317_.wvu.Rows" localSheetId="11" hidden="1">'LTLQF'!#REF!</definedName>
    <definedName name="Z_E2F527C1_3EFA_4810_912A_1D466B9EB317_.wvu.Rows" localSheetId="6" hidden="1">'LTMMF'!$11:$17</definedName>
    <definedName name="Z_E2F527C1_3EFA_4810_912A_1D466B9EB317_.wvu.Rows" localSheetId="12" hidden="1">'LTRICBF'!#REF!</definedName>
    <definedName name="Z_E2F527C1_3EFA_4810_912A_1D466B9EB317_.wvu.Rows" localSheetId="8" hidden="1">'LTSTBF'!$47:$52,'LTSTBF'!#REF!</definedName>
    <definedName name="Z_E2F527C1_3EFA_4810_912A_1D466B9EB317_.wvu.Rows" localSheetId="4" hidden="1">'LTTACBF'!#REF!</definedName>
    <definedName name="Z_E2F527C1_3EFA_4810_912A_1D466B9EB317_.wvu.Rows" localSheetId="9" hidden="1">'LTUSTF'!#REF!</definedName>
  </definedNames>
  <calcPr fullCalcOnLoad="1"/>
</workbook>
</file>

<file path=xl/sharedStrings.xml><?xml version="1.0" encoding="utf-8"?>
<sst xmlns="http://schemas.openxmlformats.org/spreadsheetml/2006/main" count="2106" uniqueCount="657">
  <si>
    <t>UNAUDITED HALF-YEARLY FINANCIAL RESULTS FOR THE PERIOD ENDED November 30, 2017 AND THE PORTFOLIO AS ON THAT DATE</t>
  </si>
  <si>
    <t>(Pursuant to Regulations 59 and 59A of the Securities and Exchange Board of India (Mutual Funds) Regulations, 1996)</t>
  </si>
  <si>
    <t>Name of the Mutual Fund : L&amp;T Mutual Fund</t>
  </si>
  <si>
    <t>Name of the Scheme        : L&amp;T Flexi Bond Fund (An open ended dynamic debt scheme investing across duration)</t>
  </si>
  <si>
    <t>Name of the Instrument</t>
  </si>
  <si>
    <t>Rating</t>
  </si>
  <si>
    <t>Quantity</t>
  </si>
  <si>
    <t>Market Value
 (Rs. in Lakhs)</t>
  </si>
  <si>
    <t>% to 
NAV</t>
  </si>
  <si>
    <t>Maturity Date</t>
  </si>
  <si>
    <t>ISIN</t>
  </si>
  <si>
    <t>DEBT INSTRUMENTS</t>
  </si>
  <si>
    <t>Fixed Rates Bonds - Corporate</t>
  </si>
  <si>
    <t>Listed / Awaiting listing on Stock Exchanges</t>
  </si>
  <si>
    <t>National Highways Authority of India **</t>
  </si>
  <si>
    <t>CRISIL AAA</t>
  </si>
  <si>
    <t>INE906B07GP0</t>
  </si>
  <si>
    <t>SOVEREIGN</t>
  </si>
  <si>
    <t>INE514E08CI8</t>
  </si>
  <si>
    <t>Nuclear Power Corporation Of India Limited **</t>
  </si>
  <si>
    <t>INE206D08154</t>
  </si>
  <si>
    <t>CRISIL AA+</t>
  </si>
  <si>
    <t>INE062A08173</t>
  </si>
  <si>
    <t>National Bank for Agriculture &amp; Rural Development **</t>
  </si>
  <si>
    <t>INE261F08BA2</t>
  </si>
  <si>
    <t>Total</t>
  </si>
  <si>
    <t>GOVERNMENT SECURITIES</t>
  </si>
  <si>
    <t>07.32% GOI 28-JAN-2024</t>
  </si>
  <si>
    <t>IN0020180488</t>
  </si>
  <si>
    <t>07.68% GOI 15-DEC-2023</t>
  </si>
  <si>
    <t>IN0020150010</t>
  </si>
  <si>
    <t>OTHERS</t>
  </si>
  <si>
    <t>(a) Tri Party Repo Dealing System (TREPS)/Reverse Repo</t>
  </si>
  <si>
    <t>(b) Net Receivables/(Payables)</t>
  </si>
  <si>
    <t>Net Assets</t>
  </si>
  <si>
    <t>All corporate ratings are assigned by rating agencies like CRISIL; CARE; ICRA; IND ,BWR.</t>
  </si>
  <si>
    <t>** indicates thinly traded / non traded securities as defined in SEBI Regulations and Guidelines.</t>
  </si>
  <si>
    <t>Others</t>
  </si>
  <si>
    <t>Name of the Scheme   : L&amp;T Banking and PSU Debt Fund (An open ended debt scheme predominantly investing in debt instruments of banks, public sector undertakings,
public financial institutions and municipal bonds)</t>
  </si>
  <si>
    <t>CARE AAA</t>
  </si>
  <si>
    <t>INE261F08AT4</t>
  </si>
  <si>
    <t>ICRA AAA</t>
  </si>
  <si>
    <t>Housing Development Finance Corporation Limited **</t>
  </si>
  <si>
    <t>INE001A07RJ2</t>
  </si>
  <si>
    <t>IND AAA</t>
  </si>
  <si>
    <t>HDFC Bank Limited **</t>
  </si>
  <si>
    <t>INE040A08377</t>
  </si>
  <si>
    <t>Indian Railway Finance Corporation Limited **</t>
  </si>
  <si>
    <t>INE053F07BB3</t>
  </si>
  <si>
    <t>INE906B07FG1</t>
  </si>
  <si>
    <t>Hindustan Petroleum Corporation Limited **</t>
  </si>
  <si>
    <t>INE094A08044</t>
  </si>
  <si>
    <t>INE053F07BZ2</t>
  </si>
  <si>
    <t>Housing and Urban Development Corporation Limited **</t>
  </si>
  <si>
    <t>INE031A08715</t>
  </si>
  <si>
    <t>Indian Oil Corporation Limited **</t>
  </si>
  <si>
    <t>INE242A08445</t>
  </si>
  <si>
    <t>Power Grid Corporation of India Limited **</t>
  </si>
  <si>
    <t>INE752E07KN9</t>
  </si>
  <si>
    <t>Rec Limited **</t>
  </si>
  <si>
    <t>INE752E07LB2</t>
  </si>
  <si>
    <t>Small Industries Development Bank of India **</t>
  </si>
  <si>
    <t>INE556F08JM3</t>
  </si>
  <si>
    <t>NTPC Limited **</t>
  </si>
  <si>
    <t>INE733E07KK5</t>
  </si>
  <si>
    <t>LIC Housing Finance Limited **</t>
  </si>
  <si>
    <t>INE031A08756</t>
  </si>
  <si>
    <t>INE094A08036</t>
  </si>
  <si>
    <t>Bharat Petroleum Corporation Limited **</t>
  </si>
  <si>
    <t>INE514E08DG0</t>
  </si>
  <si>
    <t>INE062A08181</t>
  </si>
  <si>
    <t>INE752E07MQ8</t>
  </si>
  <si>
    <t>INE556F08JI1</t>
  </si>
  <si>
    <t>INE062A08207</t>
  </si>
  <si>
    <t>INE906B07FX6</t>
  </si>
  <si>
    <t>INE261F08BQ8</t>
  </si>
  <si>
    <t>INE514E08CQ1</t>
  </si>
  <si>
    <t>INE752E07HX4</t>
  </si>
  <si>
    <t>INE053F09FP0</t>
  </si>
  <si>
    <t>INE752E07HW6</t>
  </si>
  <si>
    <t>INE514E08CT5</t>
  </si>
  <si>
    <t>INE514E08CY5</t>
  </si>
  <si>
    <t>INE053F09FS4</t>
  </si>
  <si>
    <t>NHPC Limited **</t>
  </si>
  <si>
    <t>INE848E07989</t>
  </si>
  <si>
    <t>INE514E08AX1</t>
  </si>
  <si>
    <t>INE733E07JC4</t>
  </si>
  <si>
    <t>INE514E08BK6</t>
  </si>
  <si>
    <t>Privately placed / Unlisted</t>
  </si>
  <si>
    <t>Fixed Rates Bonds - Government</t>
  </si>
  <si>
    <t>MONEY MARKET INSTRUMENTS</t>
  </si>
  <si>
    <t>Commercial Paper / Certificate of Deposit **</t>
  </si>
  <si>
    <t>Treasury Bill</t>
  </si>
  <si>
    <t>MONEY MARKET INSTRUMENT</t>
  </si>
  <si>
    <t>Commercial Paper/Certificate of Deposit **</t>
  </si>
  <si>
    <t>CENTRAL GOVERNMENT SECURITIES</t>
  </si>
  <si>
    <t>(SO): "Structured Obligations", (CE): "Credit Enhancements"</t>
  </si>
  <si>
    <t>All corporate ratings are assigned by rating agencies like CRISIL; CARE; ICRA; IND,BWR.</t>
  </si>
  <si>
    <t>Commercial Paper</t>
  </si>
  <si>
    <t>ICRA A1+</t>
  </si>
  <si>
    <t>Axis Bank Limited</t>
  </si>
  <si>
    <t>Certificate of Deposit **</t>
  </si>
  <si>
    <t>INE0BTV15089</t>
  </si>
  <si>
    <t>CRISIL AAA(SO)</t>
  </si>
  <si>
    <t>First Business Receivables Trust(Backed by receivables from Reliance Industries,Reliance Retail,Reliance Jio) **</t>
  </si>
  <si>
    <t>INE0BTV15071</t>
  </si>
  <si>
    <t>INE0BTV15063</t>
  </si>
  <si>
    <t>INE01A115125</t>
  </si>
  <si>
    <t>ICRA AAA(SO)</t>
  </si>
  <si>
    <t>Rent-A-Device Trust(Backed by receivables from Reliance Retail Ltd) **</t>
  </si>
  <si>
    <t>SECURITISED DEBT</t>
  </si>
  <si>
    <t>Zero Coupon Bonds - Corporate</t>
  </si>
  <si>
    <t>ICRA AA</t>
  </si>
  <si>
    <t>CARE AA-</t>
  </si>
  <si>
    <t>INE647O08081</t>
  </si>
  <si>
    <t>CRISIL AA</t>
  </si>
  <si>
    <t>INE445K07163</t>
  </si>
  <si>
    <t>Hinduja Leyland Finance Limited **</t>
  </si>
  <si>
    <t>National Housing Bank **</t>
  </si>
  <si>
    <t>CARE AA (CE)</t>
  </si>
  <si>
    <t>INE001A07SC5</t>
  </si>
  <si>
    <t>Power Finance Corporation Limited **</t>
  </si>
  <si>
    <t>INE941D08065</t>
  </si>
  <si>
    <t>Sikka Ports &amp; Terminals Limited (erstwhile Reliance Ports &amp; Terminals Ltd) **</t>
  </si>
  <si>
    <t>Name of the Scheme        : L&amp;T Low Duration Fund(An open ended low duration debt scheme investing in instruments such that the Macaulay duration of the portfolio is between 6 months to 12 months)(Formerly known as L&amp;T Short Term Income Fund)</t>
  </si>
  <si>
    <t>Name of Instrument</t>
  </si>
  <si>
    <t>Market value (Rs. In lakhs)</t>
  </si>
  <si>
    <t>% to NAV</t>
  </si>
  <si>
    <t>Tri Party Repo Dealing System (TREPS)/Reverse Repo</t>
  </si>
  <si>
    <t>Net Receivable/Payable</t>
  </si>
  <si>
    <t>Grand Total</t>
  </si>
  <si>
    <t xml:space="preserve">Name of the Scheme        : L&amp;T Triple Ace Bond Fund (An open ended debt scheme predominantly investing in AA+ and above rated corporate bonds) </t>
  </si>
  <si>
    <t>INE040A08393</t>
  </si>
  <si>
    <t>INE001A07RT1</t>
  </si>
  <si>
    <t>INE733E07KJ7</t>
  </si>
  <si>
    <t>CRISIL AAA (CE)</t>
  </si>
  <si>
    <t>INE514E08FN1</t>
  </si>
  <si>
    <t>INE031A08707</t>
  </si>
  <si>
    <t>INE752E08551</t>
  </si>
  <si>
    <t>INE733E07KL3</t>
  </si>
  <si>
    <t>INE031A08699</t>
  </si>
  <si>
    <t>INE261F08BF1</t>
  </si>
  <si>
    <t>INE053F07BD9</t>
  </si>
  <si>
    <t>INE053F07BC1</t>
  </si>
  <si>
    <t>INE261F08BH7</t>
  </si>
  <si>
    <t>INE020B08BE3</t>
  </si>
  <si>
    <t>INE906B07GN5</t>
  </si>
  <si>
    <t>Reliance Industries Limited **</t>
  </si>
  <si>
    <t>INE001A07SB7</t>
  </si>
  <si>
    <t>Food Corporation of India Limited **</t>
  </si>
  <si>
    <t>INE861G08043</t>
  </si>
  <si>
    <t>INE906B07HH5</t>
  </si>
  <si>
    <t>INE261F08BC8</t>
  </si>
  <si>
    <t>INE053F07BU3</t>
  </si>
  <si>
    <t>INE261F08AE6</t>
  </si>
  <si>
    <t>INE031A08616</t>
  </si>
  <si>
    <t>INE053F07AY7</t>
  </si>
  <si>
    <t>INE861G08050</t>
  </si>
  <si>
    <t>INE261F08BX4</t>
  </si>
  <si>
    <t>INE053F07AC3</t>
  </si>
  <si>
    <t>INE031A08681</t>
  </si>
  <si>
    <t>INE906B07GO3</t>
  </si>
  <si>
    <t>INE752E07OF7</t>
  </si>
  <si>
    <t>INE848E07880</t>
  </si>
  <si>
    <t>INE206D08295</t>
  </si>
  <si>
    <t>INE206D08287</t>
  </si>
  <si>
    <t>INE514E08EJ2</t>
  </si>
  <si>
    <t>INE053F07BX7</t>
  </si>
  <si>
    <t>INE514E08ED5</t>
  </si>
  <si>
    <t>INE752E07LC0</t>
  </si>
  <si>
    <t>INE752E07MU0</t>
  </si>
  <si>
    <t>INE020B08AX5</t>
  </si>
  <si>
    <t>INE752E07OG5</t>
  </si>
  <si>
    <t>Name of the Scheme        : L&amp;T Conservative Hybrid Fund (An open ended hybrid scheme investing predominantly in debt instruments)(Formerly known as L&amp;T Monthly Income Plan)</t>
  </si>
  <si>
    <t>Industry / Rating</t>
  </si>
  <si>
    <t>EQUITY &amp; EQUITY RELATED INSTRUMENTS</t>
  </si>
  <si>
    <t>HDFC Bank Limited</t>
  </si>
  <si>
    <t>Banks</t>
  </si>
  <si>
    <t>INE040A01034</t>
  </si>
  <si>
    <t>ICICI Bank Limited</t>
  </si>
  <si>
    <t>INE090A01021</t>
  </si>
  <si>
    <t>Reliance Industries Limited</t>
  </si>
  <si>
    <t>Petroleum Products</t>
  </si>
  <si>
    <t>INE002A01018</t>
  </si>
  <si>
    <t>Kotak Mahindra Bank Limited</t>
  </si>
  <si>
    <t>INE237A01028</t>
  </si>
  <si>
    <t>Infosys Limited</t>
  </si>
  <si>
    <t>Software</t>
  </si>
  <si>
    <t>INE009A01021</t>
  </si>
  <si>
    <t>Trent Limited</t>
  </si>
  <si>
    <t>Retailing</t>
  </si>
  <si>
    <t>INE849A01020</t>
  </si>
  <si>
    <t>Larsen &amp; Toubro Limited</t>
  </si>
  <si>
    <t>Construction Project</t>
  </si>
  <si>
    <t>INE018A01030</t>
  </si>
  <si>
    <t>Finance</t>
  </si>
  <si>
    <t>Tata Consultancy Services Limited</t>
  </si>
  <si>
    <t>INE467B01029</t>
  </si>
  <si>
    <t>Construction</t>
  </si>
  <si>
    <t>State Bank of India</t>
  </si>
  <si>
    <t>INE062A01020</t>
  </si>
  <si>
    <t>The Ramco Cements Limited</t>
  </si>
  <si>
    <t>Cement</t>
  </si>
  <si>
    <t>INE331A01037</t>
  </si>
  <si>
    <t>Consumer Non Durables</t>
  </si>
  <si>
    <t>Brigade Enterprises Limited</t>
  </si>
  <si>
    <t>INE791I01019</t>
  </si>
  <si>
    <t>Auto Ancillaries</t>
  </si>
  <si>
    <t>Bharti Airtel Limited</t>
  </si>
  <si>
    <t>Telecom - Services</t>
  </si>
  <si>
    <t>INE397D01024</t>
  </si>
  <si>
    <t>HCL Technologies Limited</t>
  </si>
  <si>
    <t>INE860A01027</t>
  </si>
  <si>
    <t>Textile Products</t>
  </si>
  <si>
    <t>Asian Paints Limited</t>
  </si>
  <si>
    <t>INE021A01026</t>
  </si>
  <si>
    <t>Pharmaceuticals</t>
  </si>
  <si>
    <t>Ahluwalia Contracts India Limited</t>
  </si>
  <si>
    <t>INE758C01029</t>
  </si>
  <si>
    <t>Auto</t>
  </si>
  <si>
    <t>K.P.R. Mill Limited</t>
  </si>
  <si>
    <t>INE930H01023</t>
  </si>
  <si>
    <t>Sobha Limited</t>
  </si>
  <si>
    <t>INE671H01015</t>
  </si>
  <si>
    <t>Hindustan Unilever Limited</t>
  </si>
  <si>
    <t>INE030A01027</t>
  </si>
  <si>
    <t>INE238A01034</t>
  </si>
  <si>
    <t>Hindustan Petroleum Corporation Limited</t>
  </si>
  <si>
    <t>INE094A01015</t>
  </si>
  <si>
    <t>Consumer Durables</t>
  </si>
  <si>
    <t>Media &amp; Entertainment</t>
  </si>
  <si>
    <t>Maruti Suzuki India Limited</t>
  </si>
  <si>
    <t>INE585B01010</t>
  </si>
  <si>
    <t>Ferrous Metals</t>
  </si>
  <si>
    <t>Sun Pharmaceutical Industries Limited</t>
  </si>
  <si>
    <t>INE044A01036</t>
  </si>
  <si>
    <t>Endurance Technologies Limited</t>
  </si>
  <si>
    <t>INE913H01037</t>
  </si>
  <si>
    <t>ITC Limited</t>
  </si>
  <si>
    <t>INE154A01025</t>
  </si>
  <si>
    <t>Lumax Industries Limited</t>
  </si>
  <si>
    <t>INE162B01018</t>
  </si>
  <si>
    <t>Shree Cements Limited</t>
  </si>
  <si>
    <t>INE070A01015</t>
  </si>
  <si>
    <t>Godrej Properties Limited</t>
  </si>
  <si>
    <t>INE484J01027</t>
  </si>
  <si>
    <t>Engineers India Limited</t>
  </si>
  <si>
    <t>INE510A01028</t>
  </si>
  <si>
    <t>The Indian Hotels Company Limited</t>
  </si>
  <si>
    <t>INE053A01029</t>
  </si>
  <si>
    <t>UltraTech Cement Limited</t>
  </si>
  <si>
    <t>INE481G01011</t>
  </si>
  <si>
    <t>Cholamandalam Investment and Finance Company Limited</t>
  </si>
  <si>
    <t>INE121A01024</t>
  </si>
  <si>
    <t>Blue Star Limited</t>
  </si>
  <si>
    <t>INE472A01039</t>
  </si>
  <si>
    <t>Sundaram Finance Limited</t>
  </si>
  <si>
    <t>INE660A01013</t>
  </si>
  <si>
    <t>Housing Development Finance Corporation Limited</t>
  </si>
  <si>
    <t>INE001A01036</t>
  </si>
  <si>
    <t>Lupin Limited</t>
  </si>
  <si>
    <t>INE326A01037</t>
  </si>
  <si>
    <t>PREFERENCE SHARES</t>
  </si>
  <si>
    <t>Zee Entertainment Enterprises Limited</t>
  </si>
  <si>
    <t>INE256A04022</t>
  </si>
  <si>
    <t>INE020B08AB1</t>
  </si>
  <si>
    <t>INE134E08JW1</t>
  </si>
  <si>
    <t>07.59% GOI 11-JAN-2026</t>
  </si>
  <si>
    <t>IN0020150093</t>
  </si>
  <si>
    <t>07.37% GOI 16-APR-2023</t>
  </si>
  <si>
    <t>IN0020180025</t>
  </si>
  <si>
    <t>(c) Net Receivables/(Payables)</t>
  </si>
  <si>
    <t>Name of the Scheme        : L&amp;T Money Market Fund (An open ended debt scheme investing in money market instruments)(Formerly known as L&amp;T Floating Rate Fund)</t>
  </si>
  <si>
    <t>IND A1+</t>
  </si>
  <si>
    <t>Bank of Baroda</t>
  </si>
  <si>
    <t>National Bank for Agriculture &amp; Rural Development</t>
  </si>
  <si>
    <t>Kotak Mahindra Prime Limited **</t>
  </si>
  <si>
    <t>Name of the Scheme        : L&amp;T Credit Risk Fund (An open ended debt scheme predominantly investing in AA and below rated corporate bonds)(Formerly known as L&amp;T Income Opportunities Fund)</t>
  </si>
  <si>
    <t>IIFL Home Finance Limited **</t>
  </si>
  <si>
    <t>INE477L08097</t>
  </si>
  <si>
    <t>CARE AA+</t>
  </si>
  <si>
    <t>INE146O08092</t>
  </si>
  <si>
    <t>INE202B08785</t>
  </si>
  <si>
    <t>Name of the Scheme         : L&amp;T Short Term Bond Fund (An Open-ended Debt Scheme investing in instruments such that the Macaulay duration of the portfolio is between 1 year to 3 years)(Formerly Known as L&amp;T Short Term Opportunities Fund)</t>
  </si>
  <si>
    <t>INE556F08JF7</t>
  </si>
  <si>
    <t>INE916DA7QB8</t>
  </si>
  <si>
    <t>INE906B07FE6</t>
  </si>
  <si>
    <t>INE110L07120</t>
  </si>
  <si>
    <t>Larsen &amp; Toubro Limited **</t>
  </si>
  <si>
    <t>INE018A08AS1</t>
  </si>
  <si>
    <t>INE261F08AI7</t>
  </si>
  <si>
    <t>INE020B08BF0</t>
  </si>
  <si>
    <t>INE001A07RZ8</t>
  </si>
  <si>
    <t>UltraTech Cement Limited **</t>
  </si>
  <si>
    <t>INE481G08024</t>
  </si>
  <si>
    <t>INE752E07JH3</t>
  </si>
  <si>
    <t>INE020B08997</t>
  </si>
  <si>
    <t>INE053F07AK6</t>
  </si>
  <si>
    <t>Sundaram Finance Limited **</t>
  </si>
  <si>
    <t>INE660A07PX0</t>
  </si>
  <si>
    <t>INE002A08575</t>
  </si>
  <si>
    <t>INE031A08632</t>
  </si>
  <si>
    <t>INE029A07075</t>
  </si>
  <si>
    <t>INE020B08AF2</t>
  </si>
  <si>
    <t>INE296A07QQ5</t>
  </si>
  <si>
    <t>INE660A07PW2</t>
  </si>
  <si>
    <t>INE377Y07052</t>
  </si>
  <si>
    <t>INE0BTV15139</t>
  </si>
  <si>
    <t>INE0BTV15147</t>
  </si>
  <si>
    <t>INE0BTV15154</t>
  </si>
  <si>
    <t>INE0BTV15162</t>
  </si>
  <si>
    <t>INE0BTV15097</t>
  </si>
  <si>
    <t>INE0BTV15105</t>
  </si>
  <si>
    <t>INE0BTV15113</t>
  </si>
  <si>
    <t>INE0BTV15121</t>
  </si>
  <si>
    <t>07.72% GOI 25-MAY-2025</t>
  </si>
  <si>
    <t>IN0020150036</t>
  </si>
  <si>
    <t>07.35% GOI 22-JUN-2024</t>
  </si>
  <si>
    <t>IN0020090034</t>
  </si>
  <si>
    <t>Name of the Scheme        : L&amp;T Ultra Short Term Fund (An open ended ultra-short term debt scheme investing in instruments such that the Macaulay duration of the portfolio is between 3 months to 6 months)</t>
  </si>
  <si>
    <t>INE0BTV15055</t>
  </si>
  <si>
    <t>Name of the Scheme        : L&amp;T Gilt Fund (An open-ended debt scheme investing in government securities across maturity)</t>
  </si>
  <si>
    <t>07.26% GOI 14-JAN-2029</t>
  </si>
  <si>
    <t>IN0020180454</t>
  </si>
  <si>
    <t>Name of the Scheme        : L&amp;T Liquid Fund (An Open-ended liquid scheme)</t>
  </si>
  <si>
    <t>Name of the Scheme        : L&amp;T Resurgent India Bond Fund (An open ended medium term debt scheme investing in instruments such that the Macaulay duration of the portfolio is between 3 years to 4 years)(Formerly known as L&amp;T Resurgent India Corporate Bond Fund)</t>
  </si>
  <si>
    <t>Coastal Gujarat Power Limited (corporate guarantee of Tata Power Company Ltd) **</t>
  </si>
  <si>
    <t>INE295J08022</t>
  </si>
  <si>
    <t>IND AAA (CE)</t>
  </si>
  <si>
    <t>INE128M08011</t>
  </si>
  <si>
    <t>INE095A08066</t>
  </si>
  <si>
    <t>IOT Utkal Energy Services Limited (Long term take or pay agreement with IOCL) **</t>
  </si>
  <si>
    <t>INE310L07AA9</t>
  </si>
  <si>
    <t>INE555J07211</t>
  </si>
  <si>
    <t>INE555J07260</t>
  </si>
  <si>
    <t>INE555J07252</t>
  </si>
  <si>
    <t>INE555J07229</t>
  </si>
  <si>
    <t>INE555J07245</t>
  </si>
  <si>
    <t>INE128M08037</t>
  </si>
  <si>
    <t>INE555J07237</t>
  </si>
  <si>
    <t>INE0BTV15170</t>
  </si>
  <si>
    <t>INE0BTV15188</t>
  </si>
  <si>
    <t>INE0BTV15196</t>
  </si>
  <si>
    <t>INE0BTV15204</t>
  </si>
  <si>
    <t xml:space="preserve">$ Security is below investment grade or default  </t>
  </si>
  <si>
    <t>Value of Security Under Net Receivables</t>
  </si>
  <si>
    <t>Total Amount Due (Principal + Interest)  (Rs. in Lakhs)</t>
  </si>
  <si>
    <t>Amount (Rs. in Lakhs)</t>
  </si>
  <si>
    <t>Dewan Housing Finance Corporation Limited 09.10% 16AUG19 NCD</t>
  </si>
  <si>
    <t>INE202B07HQ0</t>
  </si>
  <si>
    <t>Dewan Housing Finance Corporation Limited 09.05% 09SEP2019 NCD</t>
  </si>
  <si>
    <t>INE202B07IJ3</t>
  </si>
  <si>
    <t>9.10% Dewan Housing Finance Corporation Limited 09SEP2019 NCD</t>
  </si>
  <si>
    <t>INE202B07IK1</t>
  </si>
  <si>
    <t>Name of Security $</t>
  </si>
  <si>
    <t>Reliance Broadcast Network Limited SR-B11.60% 8OCT19NCD</t>
  </si>
  <si>
    <t>INE445K07155</t>
  </si>
  <si>
    <t>10.25% Reliance Broadcast Network Limited 10OCT19</t>
  </si>
  <si>
    <t>INE445K07189</t>
  </si>
  <si>
    <t>INE556F08JP6</t>
  </si>
  <si>
    <t>Bharti Telecom Limited **</t>
  </si>
  <si>
    <t>06.45% GOI 7-OCT-2029</t>
  </si>
  <si>
    <t>IN0020190362</t>
  </si>
  <si>
    <t>INE020B08591</t>
  </si>
  <si>
    <t>INE028A16BX1</t>
  </si>
  <si>
    <t>Export Import Bank of India **</t>
  </si>
  <si>
    <t>Export Import Bank of India</t>
  </si>
  <si>
    <t>07.17% GOI 08-JAN-2028</t>
  </si>
  <si>
    <t>IN0020170174</t>
  </si>
  <si>
    <t>INE514E08FP6</t>
  </si>
  <si>
    <t>INE001A07SI2</t>
  </si>
  <si>
    <t>INE906B07HF9</t>
  </si>
  <si>
    <t>INE261F08BY2</t>
  </si>
  <si>
    <t>INE053F07CA3</t>
  </si>
  <si>
    <t>INE752E08601</t>
  </si>
  <si>
    <t>INE028A16BY9</t>
  </si>
  <si>
    <t>CRISIL A1+</t>
  </si>
  <si>
    <t>INE514E16BQ6</t>
  </si>
  <si>
    <t>INE002A14EM8</t>
  </si>
  <si>
    <t>L&amp;T Metro Rail (Hyderabad) Limited (Put Option On L&amp;T Limited ) **</t>
  </si>
  <si>
    <t>INE733E08148</t>
  </si>
  <si>
    <t>INE557F08FI7</t>
  </si>
  <si>
    <t>Name of the Scheme        : L&amp;T Overnight Fund (An open ended overnight fund) ( Formerly knows as L&amp;T Cash Fund)</t>
  </si>
  <si>
    <t>IPCA Laboratories Limited</t>
  </si>
  <si>
    <t>INE571A01020</t>
  </si>
  <si>
    <t>Atul Limited</t>
  </si>
  <si>
    <t>Chemicals</t>
  </si>
  <si>
    <t>INE100A01010</t>
  </si>
  <si>
    <t>INE556F08JH3</t>
  </si>
  <si>
    <t>INE906B07HP8</t>
  </si>
  <si>
    <t>INE514E16BS2</t>
  </si>
  <si>
    <t>INE261F08CD4</t>
  </si>
  <si>
    <t>INE557F08FJ5</t>
  </si>
  <si>
    <t>INE001A07SK8</t>
  </si>
  <si>
    <t>INE001A07SH4</t>
  </si>
  <si>
    <t>INE261F16538</t>
  </si>
  <si>
    <t>INE752E08577</t>
  </si>
  <si>
    <t>Hero MotoCorp Limited</t>
  </si>
  <si>
    <t>INE158A01026</t>
  </si>
  <si>
    <t>Bajaj Auto Limited</t>
  </si>
  <si>
    <t>INE917I01010</t>
  </si>
  <si>
    <t>INE028A16CG4</t>
  </si>
  <si>
    <t>INE002A08476</t>
  </si>
  <si>
    <t>06.18% GOI 04-NOV-2024</t>
  </si>
  <si>
    <t>IN0020190396</t>
  </si>
  <si>
    <t>INE028A16CE9</t>
  </si>
  <si>
    <t>ICICI Securities Limited **</t>
  </si>
  <si>
    <t>INE941D07133</t>
  </si>
  <si>
    <t>INE906B07HG7</t>
  </si>
  <si>
    <t>INE941D07158</t>
  </si>
  <si>
    <t>INE941D07166</t>
  </si>
  <si>
    <t>INE400K07051</t>
  </si>
  <si>
    <t>In case of below securities, AMC has adopted a Fair valuation and have not  taken the prices provided by the valuation agencies. Details of instances are available at the below mentioned links:</t>
  </si>
  <si>
    <t>Name of the securities</t>
  </si>
  <si>
    <t>Link</t>
  </si>
  <si>
    <t>https://www.ltfs.com/content/dam/lnt-financial-services/lnt-mutual-fund/downloads/valuation-policy/RBNL-Valuation-Disclosure-Note.pdf</t>
  </si>
  <si>
    <t>REL BRO NETWORK LTD -C 11.60% 08OCT20NCD</t>
  </si>
  <si>
    <t>INE134E08ID3</t>
  </si>
  <si>
    <t>Mahindra &amp; Mahindra Limited</t>
  </si>
  <si>
    <t>INE101A01026</t>
  </si>
  <si>
    <t>Alkem Laboratories Limited</t>
  </si>
  <si>
    <t>INE540L01014</t>
  </si>
  <si>
    <t>INE018A14HV8</t>
  </si>
  <si>
    <t>INE514E14OW2</t>
  </si>
  <si>
    <t>INE002A14FP8</t>
  </si>
  <si>
    <t>Oriental Nagpur Betul Highway Limited (Nhai Annuity Receivables) **</t>
  </si>
  <si>
    <t>INE105N07167</t>
  </si>
  <si>
    <t>INE028A16CD1</t>
  </si>
  <si>
    <t>364 DAYS T-BILL 30-MAR-2021</t>
  </si>
  <si>
    <t>IN002019Z545</t>
  </si>
  <si>
    <t>INE242A08460</t>
  </si>
  <si>
    <t>INE105N07175</t>
  </si>
  <si>
    <t>INE062A08215</t>
  </si>
  <si>
    <t>INE105N07159</t>
  </si>
  <si>
    <t>06.79% GOI 15-MAY-2027</t>
  </si>
  <si>
    <t>IN0020170026</t>
  </si>
  <si>
    <t>06.19% GOI 16-SEP-2034</t>
  </si>
  <si>
    <t>IN0020200096</t>
  </si>
  <si>
    <t>Market value includes accrued interest</t>
  </si>
  <si>
    <t>05.77% GOI 03-AUG-2030</t>
  </si>
  <si>
    <t>IN0020200153</t>
  </si>
  <si>
    <t>Bajaj Housing Finance Limited **</t>
  </si>
  <si>
    <t>05.22% GOI 15-JUN-2025</t>
  </si>
  <si>
    <t>IN0020200112</t>
  </si>
  <si>
    <t>INE261F08CA0</t>
  </si>
  <si>
    <t>State Bank Of India **Basel III Compliant AT 1 Bond</t>
  </si>
  <si>
    <t>Patel Knr Heavy Infrastructures Limited (Nhai Annuity Receivables) **</t>
  </si>
  <si>
    <t>Yield to Maturity (%)</t>
  </si>
  <si>
    <t>HDFC Bank Limited **Basel III Compliant AT 1 Bond</t>
  </si>
  <si>
    <t>INE001A07SN2</t>
  </si>
  <si>
    <t>Muthoot Finance Limited **</t>
  </si>
  <si>
    <t>INE556F08JL5</t>
  </si>
  <si>
    <t>INE414G07CM0</t>
  </si>
  <si>
    <t>INE001A07SJ0</t>
  </si>
  <si>
    <t>Dr. Reddy's Laboratories Limited</t>
  </si>
  <si>
    <t>INE089A01023</t>
  </si>
  <si>
    <t>182 DAYS T-BILL 04-MAR-2021</t>
  </si>
  <si>
    <t>364 DAYS T-BILL 25-MAR-2021</t>
  </si>
  <si>
    <t>IN002020Y223</t>
  </si>
  <si>
    <t>IN002019Z537</t>
  </si>
  <si>
    <t>State Bank Of India **Basel III Compliant Tier 2 Bond</t>
  </si>
  <si>
    <t>Tata Steel Limited **</t>
  </si>
  <si>
    <t>BWR AA</t>
  </si>
  <si>
    <t>INE115A07OA6</t>
  </si>
  <si>
    <t>INE081A08181</t>
  </si>
  <si>
    <t>INE414G07DR7</t>
  </si>
  <si>
    <t>INE403D08066</t>
  </si>
  <si>
    <t>INE020B08CV5</t>
  </si>
  <si>
    <t>INE115A07OK5</t>
  </si>
  <si>
    <t>Aditya Birla Fashion and Retail Limited **</t>
  </si>
  <si>
    <t>INE095A16J91</t>
  </si>
  <si>
    <t>INE242A08437</t>
  </si>
  <si>
    <t>6.47% MAHARSHTRA SDL 21-OCT-2028</t>
  </si>
  <si>
    <t>IN2220200272</t>
  </si>
  <si>
    <t>Happiest Minds Technologies Limited</t>
  </si>
  <si>
    <t>INE419U01012</t>
  </si>
  <si>
    <t>Muthoot Finance Limited</t>
  </si>
  <si>
    <t>Mazagon Dock Shipbuilders Limited</t>
  </si>
  <si>
    <t>Industrial Capital Goods</t>
  </si>
  <si>
    <t>INE414G01012</t>
  </si>
  <si>
    <t>INE249Z01012</t>
  </si>
  <si>
    <t>INE238A161U4</t>
  </si>
  <si>
    <t>INE115A14CQ3</t>
  </si>
  <si>
    <t>INE763G14IZ5</t>
  </si>
  <si>
    <t>INE001A14WW1</t>
  </si>
  <si>
    <t>INE377Y14744</t>
  </si>
  <si>
    <t>INE110L07070</t>
  </si>
  <si>
    <t>INE238A166U3</t>
  </si>
  <si>
    <t>182 DAYS T-BILL 11-MAR-2021</t>
  </si>
  <si>
    <t>IN002020Y231</t>
  </si>
  <si>
    <t>INE094A08085</t>
  </si>
  <si>
    <t>INE134E08LB1</t>
  </si>
  <si>
    <t>INE134E08KW9</t>
  </si>
  <si>
    <t>INE020B08DC3</t>
  </si>
  <si>
    <t>Nabha Power Limited **</t>
  </si>
  <si>
    <t>ICRA AAA (CE)</t>
  </si>
  <si>
    <t>INE445L08383</t>
  </si>
  <si>
    <t>INE134E08JB5</t>
  </si>
  <si>
    <t>Bahadur Chand Investments Private Limited **</t>
  </si>
  <si>
    <t>INE087M14959</t>
  </si>
  <si>
    <t>05.15% GOI 09-NOV-2025</t>
  </si>
  <si>
    <t>IN0020200278</t>
  </si>
  <si>
    <t>INE238A167U1</t>
  </si>
  <si>
    <t>Kotak Mahindra Investment Limited **</t>
  </si>
  <si>
    <t>INE756I07CN8</t>
  </si>
  <si>
    <t>INE261F16488</t>
  </si>
  <si>
    <t>INE261F14GW3</t>
  </si>
  <si>
    <t>91 DAYS T-BILL 04-Feb-2021</t>
  </si>
  <si>
    <t>IN002020X324</t>
  </si>
  <si>
    <t>ICICI Prudential Life Insurance Company Limited **</t>
  </si>
  <si>
    <t>INE726G08014</t>
  </si>
  <si>
    <t>Andhra Pradesh Expressway Limited (Nhai Annuity Receivables) **</t>
  </si>
  <si>
    <t>INE001A07SF8</t>
  </si>
  <si>
    <t>INE660A07PZ5</t>
  </si>
  <si>
    <t>INE020B08CL6</t>
  </si>
  <si>
    <t>INE514E16BV6</t>
  </si>
  <si>
    <t>182 DAYS T-BILL 18-MAR-2021</t>
  </si>
  <si>
    <t>IN002020Y249</t>
  </si>
  <si>
    <t>IndusInd Bank Limited</t>
  </si>
  <si>
    <t>Bajaj Finance Limited **</t>
  </si>
  <si>
    <t>05.85% GOI 01-DEC-2030</t>
  </si>
  <si>
    <t>IN0020200294</t>
  </si>
  <si>
    <t>INE733E14989</t>
  </si>
  <si>
    <t>91 DAYS T-BILL 11-MAR-2021</t>
  </si>
  <si>
    <t>91 DAYS T-BILL 11-FEB-2021</t>
  </si>
  <si>
    <t>91 DAYS T-BILL 04-MAR-2021</t>
  </si>
  <si>
    <t>IN002020X373</t>
  </si>
  <si>
    <t>IN002020X332</t>
  </si>
  <si>
    <t>IN002020X365</t>
  </si>
  <si>
    <t>06.22% GOI 16-MAR-2035</t>
  </si>
  <si>
    <t>IN0020200245</t>
  </si>
  <si>
    <t>INE018A08AR3</t>
  </si>
  <si>
    <t>HDB Financial Services Limited **</t>
  </si>
  <si>
    <t>Network18 Media &amp; Investments Limited **</t>
  </si>
  <si>
    <t>Tata Power Company Limited **</t>
  </si>
  <si>
    <t>INE870H14LO4</t>
  </si>
  <si>
    <t>INE245A14EF7</t>
  </si>
  <si>
    <t>INE020B08CO0</t>
  </si>
  <si>
    <t>APL Apollo Tubes Limited</t>
  </si>
  <si>
    <t>Jindal Steel &amp; Power Limited</t>
  </si>
  <si>
    <t>Jamna Auto Industries Limited</t>
  </si>
  <si>
    <t>INE702C01027</t>
  </si>
  <si>
    <t>INE749A01030</t>
  </si>
  <si>
    <t>INE039C01032</t>
  </si>
  <si>
    <t>INE733E14997</t>
  </si>
  <si>
    <t>INE002A14EY3</t>
  </si>
  <si>
    <t>91 DAYS T-BILL 01-APR-2021</t>
  </si>
  <si>
    <t>91 DAYS T-BILL 25-MAR-2021</t>
  </si>
  <si>
    <t>182 DAYS T-BILL 25-MAR-2021</t>
  </si>
  <si>
    <t>IN002020X415</t>
  </si>
  <si>
    <t>IN002020X407</t>
  </si>
  <si>
    <t>IN002020Y256</t>
  </si>
  <si>
    <t>CARE AA</t>
  </si>
  <si>
    <t>INE028A08083</t>
  </si>
  <si>
    <t>INE001A07SU7</t>
  </si>
  <si>
    <t>INE002A14GX0</t>
  </si>
  <si>
    <t>INE002A14HA6</t>
  </si>
  <si>
    <t>HDFC Life Insurance Company Limited **</t>
  </si>
  <si>
    <t>INE795G08019</t>
  </si>
  <si>
    <t>Portfolio as on  January 31, 2021</t>
  </si>
  <si>
    <t>INE975F14TT7</t>
  </si>
  <si>
    <t>Pursuant to SEBI circular SEBI/HO/IMD/DF4/CIR/P/2019/102  dated September 24, 2019 read with circular no. SEBI/HO/IMD/DF4/CIR/P/2019/41 dated March 22, 2019, below are the total outstanding exposure in securities default beyond their maturity as on Jan 31, 2021:</t>
  </si>
  <si>
    <t>Hotels</t>
  </si>
  <si>
    <t>Aditya Birla Finance Limited **</t>
  </si>
  <si>
    <t>INE860H14S07</t>
  </si>
  <si>
    <t>INE296A14RF2</t>
  </si>
  <si>
    <t>Hindalco Industries Limited **</t>
  </si>
  <si>
    <t>Manappuram Finance Limited **</t>
  </si>
  <si>
    <t>INE038A07274</t>
  </si>
  <si>
    <t>INE522D07BE6</t>
  </si>
  <si>
    <t>Tata Projects Limited **</t>
  </si>
  <si>
    <t>IND AA</t>
  </si>
  <si>
    <t>Dewan Housing Finance Corporation Limited ** Basel II Compliant Upper Tier 2 Bond **</t>
  </si>
  <si>
    <t>INE725H08022</t>
  </si>
  <si>
    <t>INE261F16579</t>
  </si>
  <si>
    <t>INE237A163M8</t>
  </si>
  <si>
    <t>Infina Finance Private Limited **</t>
  </si>
  <si>
    <t>INE002A14HF5</t>
  </si>
  <si>
    <t>INE879F14DB3</t>
  </si>
  <si>
    <t>INE094A14GE7</t>
  </si>
  <si>
    <t>INE514E14PG2</t>
  </si>
  <si>
    <t>INE763G14JO7</t>
  </si>
  <si>
    <t>INE002A14HE8</t>
  </si>
  <si>
    <t>State Bank Of India **Basel III Compliant AT 1 Bond **</t>
  </si>
  <si>
    <t>IndusInd Bank Limited ** Basel III Compliant AT 1 Bond **</t>
  </si>
  <si>
    <t>Pursuant to SEBI circular SEBI/HO/IMD/DF4/CIR/P/2019/102  dated September 24, 2019 read with circular no. SEBI/HO/IMD/DF4/CIR/P/2019/41 dated March 22, 2019, below are the total outstanding exposure in securities default beyond their maturity as on Jan 31 2021:</t>
  </si>
  <si>
    <t>Aggregate value of investments made by other schemes of L &amp; T Mutual Fund are amounting to Rs. 61,620.25 Lakhs.</t>
  </si>
  <si>
    <t>Name of the Scheme         : L&amp;T FMP - Series XIV - Plan A (1233 days) (A Closed-ended Debt Scheme)</t>
  </si>
  <si>
    <t>Scheme has been matured on May 15,2020</t>
  </si>
  <si>
    <t>RELIANCE BROAD NETWORK 9.50% 13MAY20 NCD</t>
  </si>
  <si>
    <t>Name of Security</t>
  </si>
  <si>
    <t>% to NAV as on HY ended</t>
  </si>
  <si>
    <t>INE445K07049</t>
  </si>
  <si>
    <t>Name of the Scheme         : L&amp;T FMP -Series XVI- Plan A (A Closed-ended Debt Scheme)</t>
  </si>
  <si>
    <t>INE001A07OO9</t>
  </si>
  <si>
    <t>INE115A07JB4</t>
  </si>
  <si>
    <t>INE134E08DM5</t>
  </si>
  <si>
    <t>INE752E07NN3</t>
  </si>
  <si>
    <t>INE261F08956</t>
  </si>
  <si>
    <t>Mahindra &amp; Mahindra Financial Services Limited **</t>
  </si>
  <si>
    <t>INE774D07TC9</t>
  </si>
  <si>
    <t>Privately Placed/ Unlisted</t>
  </si>
  <si>
    <t>Tata Sons Limited **</t>
  </si>
  <si>
    <t>INE895D08725</t>
  </si>
  <si>
    <t>INE916DA7PI5</t>
  </si>
  <si>
    <t>91 DAYS T-BILL 15-APR-2021</t>
  </si>
  <si>
    <t>IN002020X431</t>
  </si>
  <si>
    <t>(a) Tri Party Repo Dealing System (TREPS)</t>
  </si>
  <si>
    <t>Name of the Scheme         : L&amp;T FMP – SERIES XVII – Plan B (A Closed-ended Debt Scheme)</t>
  </si>
  <si>
    <t>L&amp;T Finance Limited **</t>
  </si>
  <si>
    <t>INE027E07675</t>
  </si>
  <si>
    <t>L&amp;T Housing Finance Limited **</t>
  </si>
  <si>
    <t>INE476M07BL1</t>
  </si>
  <si>
    <t>INE906B07FT4</t>
  </si>
  <si>
    <t>INE514E08AS1</t>
  </si>
  <si>
    <t>INE752E07KT6</t>
  </si>
  <si>
    <t>INE053F09EN8</t>
  </si>
  <si>
    <t>INE752E07NO1</t>
  </si>
  <si>
    <t>INE377Y07086</t>
  </si>
  <si>
    <t>INE660A07PR2</t>
  </si>
  <si>
    <t>Name of the Scheme         : L&amp;T FMP – SERIES XVII – Plan C (1114 days) (A Closed-ended Debt Scheme)</t>
  </si>
  <si>
    <t>INE261F08AM9</t>
  </si>
  <si>
    <t>INE134E08IJ0</t>
  </si>
  <si>
    <t>Tata Capital Financial Services Limited **</t>
  </si>
  <si>
    <t>INE306N07KD6</t>
  </si>
  <si>
    <t>INE001A07GV0</t>
  </si>
  <si>
    <t>Ultratech Cement Limited **</t>
  </si>
  <si>
    <t>INE481G07182</t>
  </si>
  <si>
    <t>INE557F08FA4</t>
  </si>
  <si>
    <t>INE027E07709</t>
  </si>
  <si>
    <t>INE377Y07078</t>
  </si>
  <si>
    <t>INE848E07AG0</t>
  </si>
  <si>
    <t>INE895D08634</t>
  </si>
  <si>
    <t>364 DAYS T-BILL 16-SEP-2021</t>
  </si>
  <si>
    <t>IN002020Z246</t>
  </si>
  <si>
    <t>Name of the Scheme         : L&amp;T FMP – SERIES XVIII – Plan A (A Closed-ended Debt Scheme)</t>
  </si>
  <si>
    <t>INE752E07IR4</t>
  </si>
  <si>
    <t>Name of the Scheme         : L&amp;T FMP Series XVIII - Plan B 1229 Days (A Closed-ended Debt Scheme)</t>
  </si>
  <si>
    <t>INE752E07MF1</t>
  </si>
  <si>
    <t>INE756I07CI8</t>
  </si>
  <si>
    <t>INE115A07NM3</t>
  </si>
  <si>
    <t>Name of the Scheme         : L&amp;T FMP Series XVIII - Plan D 1155 Days (A Closed-ended Debt Scheme)</t>
  </si>
  <si>
    <t>Name of the Scheme         : L&amp;T FMP Series XVIII - Plan C 1178 Days (A Closed-ended Debt Scheme)</t>
  </si>
  <si>
    <t>Amba River Coke Limited (Subsidiary of JSW Steel Ltd) **</t>
  </si>
  <si>
    <t>INE503N07023</t>
  </si>
  <si>
    <t>INE027E07899</t>
  </si>
  <si>
    <t>Kudgi Transmission Limited (Fixed pooled transmission charges collected by PGCIL) **</t>
  </si>
  <si>
    <t>INE945S07074</t>
  </si>
  <si>
    <t>INE105N07639</t>
  </si>
  <si>
    <t>Walwhan Renewables Energy Private Limited (Corporate guarantee of Tata Power Company Ltd) **</t>
  </si>
  <si>
    <t>INE296N08022</t>
  </si>
  <si>
    <t>SBI Cards &amp; Payment Services Limited **</t>
  </si>
  <si>
    <t>INE018E08060</t>
  </si>
  <si>
    <t>Aditya Birla Housing Finance Limited **</t>
  </si>
  <si>
    <t>INE831R07235</t>
  </si>
  <si>
    <t>CARE D (LT) $</t>
  </si>
  <si>
    <t>Bank of Baroda ** Basel III Compliant AT 1 Bond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</si>
</sst>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\%;\-0.00\%"/>
    <numFmt numFmtId="182" formatCode="[$Rs. -400A]#,##0.0000"/>
    <numFmt numFmtId="183" formatCode="#,##0.0000"/>
    <numFmt numFmtId="184" formatCode="0.000"/>
    <numFmt numFmtId="185" formatCode="[$Re -400A]#,##0.0000"/>
    <numFmt numFmtId="186" formatCode="_(* #,##0.0000_);_(* \(#,##0.0000\);_(* &quot;-&quot;??_);_(@_)"/>
    <numFmt numFmtId="187" formatCode="#,##0.00%"/>
    <numFmt numFmtId="188" formatCode="#,##0.00;\(#,##0.00\)"/>
    <numFmt numFmtId="189" formatCode="#,###.00;\(#,###.00\);#.00"/>
    <numFmt numFmtId="190" formatCode="#,##0.00\%"/>
    <numFmt numFmtId="191" formatCode="[$Rs. -400A]#,##0.000"/>
    <numFmt numFmtId="192" formatCode="[$Re -400A]#,##0.00000000"/>
    <numFmt numFmtId="193" formatCode="dd/mmm/yyyy"/>
    <numFmt numFmtId="194" formatCode="[$Rs -400A]#,##0.0000"/>
    <numFmt numFmtId="195" formatCode="[$Rs. -400A]#,##0.0000000"/>
    <numFmt numFmtId="196" formatCode="[$-409]d/mmm/yyyy;@"/>
    <numFmt numFmtId="197" formatCode="#,##0.0"/>
    <numFmt numFmtId="198" formatCode="0.0%"/>
    <numFmt numFmtId="199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6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Trebuchet MS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u val="single"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65">
    <xf numFmtId="0" fontId="0" fillId="0" borderId="0" xfId="0" applyFont="1" applyAlignment="1">
      <alignment/>
    </xf>
    <xf numFmtId="0" fontId="8" fillId="0" borderId="0" xfId="66" applyFont="1" applyFill="1">
      <alignment/>
      <protection/>
    </xf>
    <xf numFmtId="0" fontId="0" fillId="0" borderId="0" xfId="63" applyFont="1">
      <alignment/>
      <protection/>
    </xf>
    <xf numFmtId="0" fontId="8" fillId="33" borderId="0" xfId="62" applyFont="1" applyFill="1">
      <alignment/>
      <protection/>
    </xf>
    <xf numFmtId="0" fontId="15" fillId="33" borderId="10" xfId="62" applyFont="1" applyFill="1" applyBorder="1" applyAlignment="1">
      <alignment horizontal="left" vertical="top" readingOrder="1"/>
      <protection/>
    </xf>
    <xf numFmtId="0" fontId="15" fillId="33" borderId="0" xfId="62" applyFont="1" applyFill="1" applyBorder="1" applyAlignment="1">
      <alignment horizontal="left" vertical="top"/>
      <protection/>
    </xf>
    <xf numFmtId="4" fontId="8" fillId="33" borderId="0" xfId="62" applyNumberFormat="1" applyFont="1" applyFill="1" applyBorder="1" applyAlignment="1">
      <alignment vertical="top"/>
      <protection/>
    </xf>
    <xf numFmtId="0" fontId="8" fillId="33" borderId="0" xfId="62" applyFont="1" applyFill="1" applyBorder="1" applyAlignment="1">
      <alignment vertical="top"/>
      <protection/>
    </xf>
    <xf numFmtId="0" fontId="8" fillId="33" borderId="11" xfId="62" applyFont="1" applyFill="1" applyBorder="1" applyAlignment="1">
      <alignment horizontal="left" vertical="top"/>
      <protection/>
    </xf>
    <xf numFmtId="0" fontId="15" fillId="0" borderId="10" xfId="62" applyFont="1" applyFill="1" applyBorder="1" applyAlignment="1">
      <alignment horizontal="left" vertical="top" readingOrder="1"/>
      <protection/>
    </xf>
    <xf numFmtId="4" fontId="15" fillId="33" borderId="0" xfId="62" applyNumberFormat="1" applyFont="1" applyFill="1" applyBorder="1" applyAlignment="1">
      <alignment horizontal="left" vertical="top"/>
      <protection/>
    </xf>
    <xf numFmtId="0" fontId="15" fillId="33" borderId="11" xfId="62" applyFont="1" applyFill="1" applyBorder="1" applyAlignment="1">
      <alignment horizontal="left" vertical="top"/>
      <protection/>
    </xf>
    <xf numFmtId="0" fontId="15" fillId="33" borderId="0" xfId="62" applyFont="1" applyFill="1" applyBorder="1" applyAlignment="1">
      <alignment horizontal="left" vertical="top" readingOrder="1"/>
      <protection/>
    </xf>
    <xf numFmtId="4" fontId="15" fillId="33" borderId="0" xfId="62" applyNumberFormat="1" applyFont="1" applyFill="1" applyBorder="1" applyAlignment="1">
      <alignment horizontal="left" vertical="top" readingOrder="1"/>
      <protection/>
    </xf>
    <xf numFmtId="0" fontId="15" fillId="33" borderId="11" xfId="62" applyFont="1" applyFill="1" applyBorder="1" applyAlignment="1">
      <alignment horizontal="left" vertical="top" readingOrder="1"/>
      <protection/>
    </xf>
    <xf numFmtId="0" fontId="15" fillId="0" borderId="0" xfId="62" applyFont="1" applyFill="1" applyBorder="1" applyAlignment="1">
      <alignment horizontal="left" vertical="top" readingOrder="1"/>
      <protection/>
    </xf>
    <xf numFmtId="4" fontId="15" fillId="0" borderId="0" xfId="62" applyNumberFormat="1" applyFont="1" applyFill="1" applyBorder="1" applyAlignment="1">
      <alignment horizontal="left" vertical="top" readingOrder="1"/>
      <protection/>
    </xf>
    <xf numFmtId="0" fontId="15" fillId="0" borderId="11" xfId="62" applyFont="1" applyFill="1" applyBorder="1" applyAlignment="1">
      <alignment horizontal="left" vertical="top" readingOrder="1"/>
      <protection/>
    </xf>
    <xf numFmtId="0" fontId="8" fillId="0" borderId="0" xfId="62" applyFont="1" applyFill="1">
      <alignment/>
      <protection/>
    </xf>
    <xf numFmtId="0" fontId="15" fillId="0" borderId="12" xfId="62" applyFont="1" applyFill="1" applyBorder="1" applyAlignment="1">
      <alignment horizontal="left" vertical="top" readingOrder="1"/>
      <protection/>
    </xf>
    <xf numFmtId="0" fontId="15" fillId="0" borderId="12" xfId="62" applyFont="1" applyFill="1" applyBorder="1" applyAlignment="1">
      <alignment horizontal="center" vertical="top" readingOrder="1"/>
      <protection/>
    </xf>
    <xf numFmtId="4" fontId="15" fillId="0" borderId="12" xfId="62" applyNumberFormat="1" applyFont="1" applyFill="1" applyBorder="1" applyAlignment="1">
      <alignment horizontal="center" vertical="top" readingOrder="1"/>
      <protection/>
    </xf>
    <xf numFmtId="0" fontId="15" fillId="0" borderId="12" xfId="62" applyNumberFormat="1" applyFont="1" applyFill="1" applyBorder="1" applyAlignment="1">
      <alignment horizontal="center" vertical="top" wrapText="1" readingOrder="1"/>
      <protection/>
    </xf>
    <xf numFmtId="0" fontId="15" fillId="0" borderId="13" xfId="62" applyFont="1" applyFill="1" applyBorder="1" applyAlignment="1">
      <alignment horizontal="center" vertical="top" wrapText="1" readingOrder="1"/>
      <protection/>
    </xf>
    <xf numFmtId="0" fontId="0" fillId="0" borderId="0" xfId="63" applyFont="1" applyFill="1">
      <alignment/>
      <protection/>
    </xf>
    <xf numFmtId="0" fontId="15" fillId="0" borderId="10" xfId="62" applyFont="1" applyFill="1" applyBorder="1" applyAlignment="1">
      <alignment horizontal="center" vertical="top" readingOrder="1"/>
      <protection/>
    </xf>
    <xf numFmtId="3" fontId="15" fillId="0" borderId="10" xfId="62" applyNumberFormat="1" applyFont="1" applyFill="1" applyBorder="1" applyAlignment="1">
      <alignment horizontal="center" vertical="top" readingOrder="1"/>
      <protection/>
    </xf>
    <xf numFmtId="179" fontId="15" fillId="0" borderId="10" xfId="62" applyNumberFormat="1" applyFont="1" applyFill="1" applyBorder="1" applyAlignment="1">
      <alignment horizontal="center" vertical="top" wrapText="1" readingOrder="1"/>
      <protection/>
    </xf>
    <xf numFmtId="179" fontId="15" fillId="0" borderId="14" xfId="62" applyNumberFormat="1" applyFont="1" applyFill="1" applyBorder="1" applyAlignment="1">
      <alignment horizontal="center" vertical="top" wrapText="1" readingOrder="1"/>
      <protection/>
    </xf>
    <xf numFmtId="0" fontId="15" fillId="0" borderId="10" xfId="62" applyFont="1" applyFill="1" applyBorder="1">
      <alignment/>
      <protection/>
    </xf>
    <xf numFmtId="0" fontId="8" fillId="0" borderId="10" xfId="62" applyFont="1" applyFill="1" applyBorder="1">
      <alignment/>
      <protection/>
    </xf>
    <xf numFmtId="3" fontId="8" fillId="0" borderId="10" xfId="62" applyNumberFormat="1" applyFont="1" applyFill="1" applyBorder="1" applyAlignment="1">
      <alignment/>
      <protection/>
    </xf>
    <xf numFmtId="179" fontId="8" fillId="0" borderId="10" xfId="62" applyNumberFormat="1" applyFont="1" applyFill="1" applyBorder="1" applyAlignment="1">
      <alignment/>
      <protection/>
    </xf>
    <xf numFmtId="179" fontId="8" fillId="0" borderId="14" xfId="62" applyNumberFormat="1" applyFont="1" applyFill="1" applyBorder="1" applyAlignment="1">
      <alignment/>
      <protection/>
    </xf>
    <xf numFmtId="0" fontId="8" fillId="0" borderId="14" xfId="62" applyFont="1" applyFill="1" applyBorder="1" applyAlignment="1">
      <alignment horizontal="left"/>
      <protection/>
    </xf>
    <xf numFmtId="0" fontId="15" fillId="0" borderId="10" xfId="62" applyFont="1" applyFill="1" applyBorder="1" applyAlignment="1">
      <alignment/>
      <protection/>
    </xf>
    <xf numFmtId="180" fontId="8" fillId="0" borderId="10" xfId="44" applyNumberFormat="1" applyFont="1" applyFill="1" applyBorder="1" applyAlignment="1">
      <alignment/>
    </xf>
    <xf numFmtId="49" fontId="4" fillId="34" borderId="15" xfId="62" applyNumberFormat="1" applyFont="1" applyFill="1" applyBorder="1" applyAlignment="1">
      <alignment horizontal="center"/>
      <protection/>
    </xf>
    <xf numFmtId="4" fontId="8" fillId="0" borderId="14" xfId="66" applyNumberFormat="1" applyFont="1" applyFill="1" applyBorder="1">
      <alignment/>
      <protection/>
    </xf>
    <xf numFmtId="49" fontId="3" fillId="34" borderId="15" xfId="62" applyNumberFormat="1" applyFont="1" applyFill="1" applyBorder="1" applyAlignment="1">
      <alignment horizontal="left"/>
      <protection/>
    </xf>
    <xf numFmtId="181" fontId="3" fillId="34" borderId="15" xfId="62" applyNumberFormat="1" applyFont="1" applyFill="1" applyBorder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80" fontId="15" fillId="0" borderId="10" xfId="44" applyNumberFormat="1" applyFont="1" applyFill="1" applyBorder="1" applyAlignment="1">
      <alignment/>
    </xf>
    <xf numFmtId="179" fontId="15" fillId="0" borderId="12" xfId="62" applyNumberFormat="1" applyFont="1" applyFill="1" applyBorder="1" applyAlignment="1">
      <alignment/>
      <protection/>
    </xf>
    <xf numFmtId="179" fontId="15" fillId="0" borderId="13" xfId="62" applyNumberFormat="1" applyFont="1" applyFill="1" applyBorder="1" applyAlignment="1">
      <alignment/>
      <protection/>
    </xf>
    <xf numFmtId="179" fontId="15" fillId="0" borderId="14" xfId="62" applyNumberFormat="1" applyFont="1" applyFill="1" applyBorder="1" applyAlignment="1">
      <alignment/>
      <protection/>
    </xf>
    <xf numFmtId="179" fontId="8" fillId="0" borderId="14" xfId="62" applyNumberFormat="1" applyFont="1" applyFill="1" applyBorder="1" applyAlignment="1">
      <alignment horizontal="left"/>
      <protection/>
    </xf>
    <xf numFmtId="0" fontId="15" fillId="0" borderId="0" xfId="62" applyFont="1" applyFill="1">
      <alignment/>
      <protection/>
    </xf>
    <xf numFmtId="180" fontId="8" fillId="0" borderId="10" xfId="44" applyNumberFormat="1" applyFont="1" applyFill="1" applyBorder="1" applyAlignment="1">
      <alignment/>
    </xf>
    <xf numFmtId="179" fontId="8" fillId="0" borderId="10" xfId="62" applyNumberFormat="1" applyFont="1" applyFill="1" applyBorder="1">
      <alignment/>
      <protection/>
    </xf>
    <xf numFmtId="0" fontId="15" fillId="0" borderId="16" xfId="62" applyFont="1" applyFill="1" applyBorder="1">
      <alignment/>
      <protection/>
    </xf>
    <xf numFmtId="3" fontId="15" fillId="0" borderId="16" xfId="62" applyNumberFormat="1" applyFont="1" applyFill="1" applyBorder="1">
      <alignment/>
      <protection/>
    </xf>
    <xf numFmtId="179" fontId="15" fillId="0" borderId="12" xfId="62" applyNumberFormat="1" applyFont="1" applyFill="1" applyBorder="1">
      <alignment/>
      <protection/>
    </xf>
    <xf numFmtId="179" fontId="15" fillId="0" borderId="13" xfId="62" applyNumberFormat="1" applyFont="1" applyFill="1" applyBorder="1">
      <alignment/>
      <protection/>
    </xf>
    <xf numFmtId="179" fontId="15" fillId="0" borderId="17" xfId="62" applyNumberFormat="1" applyFont="1" applyFill="1" applyBorder="1">
      <alignment/>
      <protection/>
    </xf>
    <xf numFmtId="179" fontId="8" fillId="0" borderId="17" xfId="62" applyNumberFormat="1" applyFont="1" applyFill="1" applyBorder="1" applyAlignment="1">
      <alignment horizontal="left"/>
      <protection/>
    </xf>
    <xf numFmtId="0" fontId="8" fillId="33" borderId="10" xfId="62" applyFont="1" applyFill="1" applyBorder="1">
      <alignment/>
      <protection/>
    </xf>
    <xf numFmtId="0" fontId="15" fillId="33" borderId="0" xfId="62" applyFont="1" applyFill="1" applyBorder="1">
      <alignment/>
      <protection/>
    </xf>
    <xf numFmtId="3" fontId="15" fillId="33" borderId="0" xfId="62" applyNumberFormat="1" applyFont="1" applyFill="1" applyBorder="1">
      <alignment/>
      <protection/>
    </xf>
    <xf numFmtId="179" fontId="15" fillId="33" borderId="0" xfId="62" applyNumberFormat="1" applyFont="1" applyFill="1" applyBorder="1">
      <alignment/>
      <protection/>
    </xf>
    <xf numFmtId="179" fontId="8" fillId="33" borderId="11" xfId="62" applyNumberFormat="1" applyFont="1" applyFill="1" applyBorder="1" applyAlignment="1">
      <alignment horizontal="left"/>
      <protection/>
    </xf>
    <xf numFmtId="0" fontId="15" fillId="33" borderId="0" xfId="62" applyFont="1" applyFill="1">
      <alignment/>
      <protection/>
    </xf>
    <xf numFmtId="186" fontId="53" fillId="0" borderId="0" xfId="65" applyNumberFormat="1">
      <alignment/>
      <protection/>
    </xf>
    <xf numFmtId="0" fontId="8" fillId="0" borderId="10" xfId="63" applyFont="1" applyFill="1" applyBorder="1" applyAlignment="1">
      <alignment horizontal="left" vertical="top" readingOrder="1"/>
      <protection/>
    </xf>
    <xf numFmtId="0" fontId="8" fillId="0" borderId="0" xfId="63" applyFont="1" applyFill="1" applyBorder="1" applyAlignment="1">
      <alignment horizontal="left" vertical="top" readingOrder="1"/>
      <protection/>
    </xf>
    <xf numFmtId="0" fontId="8" fillId="0" borderId="11" xfId="63" applyFont="1" applyFill="1" applyBorder="1" applyAlignment="1">
      <alignment horizontal="left"/>
      <protection/>
    </xf>
    <xf numFmtId="0" fontId="8" fillId="33" borderId="0" xfId="62" applyFont="1" applyFill="1" applyAlignment="1">
      <alignment horizontal="left"/>
      <protection/>
    </xf>
    <xf numFmtId="4" fontId="8" fillId="33" borderId="0" xfId="62" applyNumberFormat="1" applyFont="1" applyFill="1">
      <alignment/>
      <protection/>
    </xf>
    <xf numFmtId="179" fontId="8" fillId="33" borderId="0" xfId="62" applyNumberFormat="1" applyFont="1" applyFill="1">
      <alignment/>
      <protection/>
    </xf>
    <xf numFmtId="0" fontId="15" fillId="0" borderId="0" xfId="62" applyFont="1" applyFill="1" applyBorder="1" applyAlignment="1">
      <alignment horizontal="left" vertical="top"/>
      <protection/>
    </xf>
    <xf numFmtId="4" fontId="8" fillId="0" borderId="0" xfId="62" applyNumberFormat="1" applyFont="1" applyFill="1" applyBorder="1" applyAlignment="1">
      <alignment vertical="top"/>
      <protection/>
    </xf>
    <xf numFmtId="0" fontId="8" fillId="0" borderId="0" xfId="62" applyFont="1" applyFill="1" applyBorder="1" applyAlignment="1">
      <alignment vertical="top"/>
      <protection/>
    </xf>
    <xf numFmtId="0" fontId="8" fillId="0" borderId="11" xfId="62" applyFont="1" applyFill="1" applyBorder="1" applyAlignment="1">
      <alignment horizontal="left" vertical="top"/>
      <protection/>
    </xf>
    <xf numFmtId="4" fontId="15" fillId="0" borderId="0" xfId="62" applyNumberFormat="1" applyFont="1" applyFill="1" applyBorder="1" applyAlignment="1">
      <alignment horizontal="left" vertical="top"/>
      <protection/>
    </xf>
    <xf numFmtId="0" fontId="15" fillId="0" borderId="11" xfId="62" applyFont="1" applyFill="1" applyBorder="1" applyAlignment="1">
      <alignment horizontal="left" vertical="top"/>
      <protection/>
    </xf>
    <xf numFmtId="49" fontId="5" fillId="34" borderId="15" xfId="62" applyNumberFormat="1" applyFont="1" applyFill="1" applyBorder="1" applyAlignment="1">
      <alignment horizontal="center" vertical="center"/>
      <protection/>
    </xf>
    <xf numFmtId="3" fontId="15" fillId="0" borderId="18" xfId="62" applyNumberFormat="1" applyFont="1" applyFill="1" applyBorder="1" applyAlignment="1">
      <alignment horizontal="center" vertical="top" readingOrder="1"/>
      <protection/>
    </xf>
    <xf numFmtId="49" fontId="6" fillId="34" borderId="15" xfId="62" applyNumberFormat="1" applyFont="1" applyFill="1" applyBorder="1" applyAlignment="1">
      <alignment horizontal="left"/>
      <protection/>
    </xf>
    <xf numFmtId="187" fontId="6" fillId="34" borderId="15" xfId="62" applyNumberFormat="1" applyFont="1" applyFill="1" applyBorder="1" applyAlignment="1">
      <alignment horizontal="right"/>
      <protection/>
    </xf>
    <xf numFmtId="3" fontId="15" fillId="0" borderId="14" xfId="62" applyNumberFormat="1" applyFont="1" applyFill="1" applyBorder="1" applyAlignment="1">
      <alignment horizontal="center" vertical="top" readingOrder="1"/>
      <protection/>
    </xf>
    <xf numFmtId="0" fontId="8" fillId="0" borderId="10" xfId="62" applyFont="1" applyFill="1" applyBorder="1" applyAlignment="1">
      <alignment horizontal="left" vertical="top" readingOrder="1"/>
      <protection/>
    </xf>
    <xf numFmtId="180" fontId="8" fillId="0" borderId="14" xfId="44" applyNumberFormat="1" applyFont="1" applyFill="1" applyBorder="1" applyAlignment="1">
      <alignment horizontal="center" vertical="top" readingOrder="1"/>
    </xf>
    <xf numFmtId="179" fontId="8" fillId="0" borderId="10" xfId="62" applyNumberFormat="1" applyFont="1" applyFill="1" applyBorder="1" applyAlignment="1">
      <alignment horizontal="center" vertical="top" wrapText="1" readingOrder="1"/>
      <protection/>
    </xf>
    <xf numFmtId="4" fontId="8" fillId="0" borderId="14" xfId="70" applyNumberFormat="1" applyFont="1" applyFill="1" applyBorder="1" applyAlignment="1">
      <alignment/>
    </xf>
    <xf numFmtId="4" fontId="8" fillId="0" borderId="0" xfId="70" applyNumberFormat="1" applyFont="1" applyFill="1" applyAlignment="1">
      <alignment/>
    </xf>
    <xf numFmtId="181" fontId="3" fillId="34" borderId="0" xfId="62" applyNumberFormat="1" applyFont="1" applyFill="1" applyBorder="1" applyAlignment="1">
      <alignment horizontal="right"/>
      <protection/>
    </xf>
    <xf numFmtId="179" fontId="8" fillId="0" borderId="0" xfId="62" applyNumberFormat="1" applyFont="1" applyFill="1">
      <alignment/>
      <protection/>
    </xf>
    <xf numFmtId="3" fontId="15" fillId="0" borderId="14" xfId="62" applyNumberFormat="1" applyFont="1" applyFill="1" applyBorder="1" applyAlignment="1">
      <alignment/>
      <protection/>
    </xf>
    <xf numFmtId="4" fontId="8" fillId="0" borderId="14" xfId="62" applyNumberFormat="1" applyFont="1" applyFill="1" applyBorder="1" applyAlignment="1">
      <alignment horizontal="center" vertical="top" readingOrder="1"/>
      <protection/>
    </xf>
    <xf numFmtId="4" fontId="8" fillId="0" borderId="10" xfId="62" applyNumberFormat="1" applyFont="1" applyFill="1" applyBorder="1" applyAlignment="1">
      <alignment horizontal="center" vertical="top" readingOrder="1"/>
      <protection/>
    </xf>
    <xf numFmtId="179" fontId="8" fillId="0" borderId="14" xfId="44" applyFont="1" applyFill="1" applyBorder="1" applyAlignment="1">
      <alignment horizontal="center" vertical="top" wrapText="1" readingOrder="1"/>
    </xf>
    <xf numFmtId="179" fontId="8" fillId="0" borderId="14" xfId="62" applyNumberFormat="1" applyFont="1" applyFill="1" applyBorder="1" applyAlignment="1">
      <alignment horizontal="center" vertical="top" wrapText="1" readingOrder="1"/>
      <protection/>
    </xf>
    <xf numFmtId="0" fontId="8" fillId="0" borderId="10" xfId="62" applyFont="1" applyFill="1" applyBorder="1" applyAlignment="1">
      <alignment horizontal="center" vertical="top" readingOrder="1"/>
      <protection/>
    </xf>
    <xf numFmtId="0" fontId="15" fillId="0" borderId="10" xfId="62" applyFont="1" applyFill="1" applyBorder="1" applyAlignment="1" applyProtection="1">
      <alignment horizontal="left" vertical="top" readingOrder="1"/>
      <protection/>
    </xf>
    <xf numFmtId="179" fontId="15" fillId="0" borderId="10" xfId="62" applyNumberFormat="1" applyFont="1" applyFill="1" applyBorder="1" applyAlignment="1">
      <alignment/>
      <protection/>
    </xf>
    <xf numFmtId="3" fontId="8" fillId="0" borderId="14" xfId="62" applyNumberFormat="1" applyFont="1" applyFill="1" applyBorder="1" applyAlignment="1">
      <alignment/>
      <protection/>
    </xf>
    <xf numFmtId="3" fontId="15" fillId="0" borderId="14" xfId="62" applyNumberFormat="1" applyFont="1" applyFill="1" applyBorder="1" applyAlignment="1">
      <alignment horizontal="right"/>
      <protection/>
    </xf>
    <xf numFmtId="4" fontId="15" fillId="0" borderId="10" xfId="44" applyNumberFormat="1" applyFont="1" applyFill="1" applyBorder="1" applyAlignment="1">
      <alignment/>
    </xf>
    <xf numFmtId="179" fontId="15" fillId="0" borderId="14" xfId="44" applyFont="1" applyFill="1" applyBorder="1" applyAlignment="1">
      <alignment/>
    </xf>
    <xf numFmtId="3" fontId="8" fillId="0" borderId="14" xfId="62" applyNumberFormat="1" applyFont="1" applyFill="1" applyBorder="1" applyAlignment="1">
      <alignment horizontal="right"/>
      <protection/>
    </xf>
    <xf numFmtId="4" fontId="8" fillId="0" borderId="10" xfId="44" applyNumberFormat="1" applyFont="1" applyFill="1" applyBorder="1" applyAlignment="1">
      <alignment/>
    </xf>
    <xf numFmtId="179" fontId="8" fillId="0" borderId="14" xfId="44" applyFont="1" applyFill="1" applyBorder="1" applyAlignment="1">
      <alignment/>
    </xf>
    <xf numFmtId="4" fontId="15" fillId="0" borderId="12" xfId="44" applyNumberFormat="1" applyFont="1" applyFill="1" applyBorder="1" applyAlignment="1">
      <alignment/>
    </xf>
    <xf numFmtId="179" fontId="15" fillId="0" borderId="13" xfId="44" applyFont="1" applyFill="1" applyBorder="1" applyAlignment="1">
      <alignment/>
    </xf>
    <xf numFmtId="0" fontId="8" fillId="0" borderId="10" xfId="62" applyFont="1" applyFill="1" applyBorder="1">
      <alignment/>
      <protection/>
    </xf>
    <xf numFmtId="180" fontId="8" fillId="0" borderId="14" xfId="65" applyNumberFormat="1" applyFont="1" applyBorder="1">
      <alignment/>
      <protection/>
    </xf>
    <xf numFmtId="179" fontId="8" fillId="0" borderId="10" xfId="62" applyNumberFormat="1" applyFont="1" applyFill="1" applyBorder="1" applyAlignment="1">
      <alignment/>
      <protection/>
    </xf>
    <xf numFmtId="179" fontId="8" fillId="0" borderId="14" xfId="62" applyNumberFormat="1" applyFont="1" applyFill="1" applyBorder="1" applyAlignment="1">
      <alignment/>
      <protection/>
    </xf>
    <xf numFmtId="179" fontId="8" fillId="0" borderId="0" xfId="66" applyNumberFormat="1" applyFont="1" applyFill="1">
      <alignment/>
      <protection/>
    </xf>
    <xf numFmtId="180" fontId="53" fillId="0" borderId="14" xfId="65" applyNumberFormat="1" applyBorder="1">
      <alignment/>
      <protection/>
    </xf>
    <xf numFmtId="180" fontId="53" fillId="0" borderId="14" xfId="65" applyNumberFormat="1" applyFont="1" applyBorder="1">
      <alignment/>
      <protection/>
    </xf>
    <xf numFmtId="3" fontId="8" fillId="0" borderId="14" xfId="62" applyNumberFormat="1" applyFont="1" applyFill="1" applyBorder="1">
      <alignment/>
      <protection/>
    </xf>
    <xf numFmtId="3" fontId="15" fillId="0" borderId="17" xfId="62" applyNumberFormat="1" applyFont="1" applyFill="1" applyBorder="1">
      <alignment/>
      <protection/>
    </xf>
    <xf numFmtId="179" fontId="15" fillId="33" borderId="11" xfId="62" applyNumberFormat="1" applyFont="1" applyFill="1" applyBorder="1" applyAlignment="1">
      <alignment horizontal="left"/>
      <protection/>
    </xf>
    <xf numFmtId="3" fontId="15" fillId="33" borderId="11" xfId="62" applyNumberFormat="1" applyFont="1" applyFill="1" applyBorder="1">
      <alignment/>
      <protection/>
    </xf>
    <xf numFmtId="3" fontId="15" fillId="0" borderId="19" xfId="62" applyNumberFormat="1" applyFont="1" applyFill="1" applyBorder="1">
      <alignment/>
      <protection/>
    </xf>
    <xf numFmtId="3" fontId="8" fillId="0" borderId="11" xfId="62" applyNumberFormat="1" applyFont="1" applyFill="1" applyBorder="1">
      <alignment/>
      <protection/>
    </xf>
    <xf numFmtId="188" fontId="3" fillId="34" borderId="10" xfId="65" applyNumberFormat="1" applyFont="1" applyFill="1" applyBorder="1" applyAlignment="1">
      <alignment horizontal="right"/>
      <protection/>
    </xf>
    <xf numFmtId="3" fontId="8" fillId="0" borderId="10" xfId="62" applyNumberFormat="1" applyFont="1" applyFill="1" applyBorder="1">
      <alignment/>
      <protection/>
    </xf>
    <xf numFmtId="3" fontId="8" fillId="0" borderId="11" xfId="62" applyNumberFormat="1" applyFont="1" applyFill="1" applyBorder="1" applyAlignment="1">
      <alignment/>
      <protection/>
    </xf>
    <xf numFmtId="179" fontId="8" fillId="0" borderId="11" xfId="62" applyNumberFormat="1" applyFont="1" applyFill="1" applyBorder="1" applyAlignment="1">
      <alignment horizontal="center" vertical="top" wrapText="1" readingOrder="1"/>
      <protection/>
    </xf>
    <xf numFmtId="179" fontId="15" fillId="0" borderId="0" xfId="62" applyNumberFormat="1" applyFont="1" applyFill="1" applyBorder="1" applyAlignment="1">
      <alignment horizontal="center"/>
      <protection/>
    </xf>
    <xf numFmtId="179" fontId="15" fillId="0" borderId="13" xfId="62" applyNumberFormat="1" applyFont="1" applyFill="1" applyBorder="1" applyAlignment="1">
      <alignment horizontal="center"/>
      <protection/>
    </xf>
    <xf numFmtId="179" fontId="15" fillId="0" borderId="12" xfId="62" applyNumberFormat="1" applyFont="1" applyFill="1" applyBorder="1" applyAlignment="1">
      <alignment horizontal="center"/>
      <protection/>
    </xf>
    <xf numFmtId="180" fontId="15" fillId="0" borderId="10" xfId="44" applyNumberFormat="1" applyFont="1" applyFill="1" applyBorder="1" applyAlignment="1">
      <alignment horizontal="right" vertical="top" readingOrder="1"/>
    </xf>
    <xf numFmtId="179" fontId="8" fillId="0" borderId="14" xfId="62" applyNumberFormat="1" applyFont="1" applyFill="1" applyBorder="1" applyAlignment="1">
      <alignment horizontal="center"/>
      <protection/>
    </xf>
    <xf numFmtId="4" fontId="8" fillId="0" borderId="10" xfId="62" applyNumberFormat="1" applyFont="1" applyFill="1" applyBorder="1" applyAlignment="1">
      <alignment horizontal="right" vertical="top" readingOrder="1"/>
      <protection/>
    </xf>
    <xf numFmtId="179" fontId="15" fillId="0" borderId="14" xfId="62" applyNumberFormat="1" applyFont="1" applyFill="1" applyBorder="1" applyAlignment="1">
      <alignment horizontal="center"/>
      <protection/>
    </xf>
    <xf numFmtId="179" fontId="15" fillId="0" borderId="10" xfId="62" applyNumberFormat="1" applyFont="1" applyFill="1" applyBorder="1" applyAlignment="1">
      <alignment horizontal="center"/>
      <protection/>
    </xf>
    <xf numFmtId="4" fontId="15" fillId="0" borderId="10" xfId="44" applyNumberFormat="1" applyFont="1" applyFill="1" applyBorder="1" applyAlignment="1">
      <alignment horizontal="right" vertical="top" readingOrder="1"/>
    </xf>
    <xf numFmtId="179" fontId="15" fillId="0" borderId="10" xfId="62" applyNumberFormat="1" applyFont="1" applyFill="1" applyBorder="1" applyAlignment="1" applyProtection="1">
      <alignment horizontal="center"/>
      <protection/>
    </xf>
    <xf numFmtId="179" fontId="15" fillId="0" borderId="12" xfId="62" applyNumberFormat="1" applyFont="1" applyFill="1" applyBorder="1" applyAlignment="1" applyProtection="1">
      <alignment horizontal="center"/>
      <protection/>
    </xf>
    <xf numFmtId="180" fontId="15" fillId="0" borderId="10" xfId="44" applyNumberFormat="1" applyFont="1" applyFill="1" applyBorder="1" applyAlignment="1" applyProtection="1">
      <alignment horizontal="center" vertical="top" readingOrder="1"/>
      <protection/>
    </xf>
    <xf numFmtId="0" fontId="15" fillId="0" borderId="10" xfId="62" applyFont="1" applyFill="1" applyBorder="1" applyAlignment="1" applyProtection="1">
      <alignment horizontal="center" vertical="top" readingOrder="1"/>
      <protection/>
    </xf>
    <xf numFmtId="179" fontId="8" fillId="0" borderId="14" xfId="62" applyNumberFormat="1" applyFont="1" applyFill="1" applyBorder="1" applyAlignment="1" applyProtection="1">
      <alignment horizontal="center"/>
      <protection/>
    </xf>
    <xf numFmtId="179" fontId="8" fillId="0" borderId="10" xfId="62" applyNumberFormat="1" applyFont="1" applyFill="1" applyBorder="1" applyAlignment="1" applyProtection="1">
      <alignment horizontal="center"/>
      <protection/>
    </xf>
    <xf numFmtId="180" fontId="8" fillId="0" borderId="10" xfId="44" applyNumberFormat="1" applyFont="1" applyFill="1" applyBorder="1" applyAlignment="1" applyProtection="1">
      <alignment/>
      <protection/>
    </xf>
    <xf numFmtId="0" fontId="8" fillId="0" borderId="10" xfId="62" applyFont="1" applyFill="1" applyBorder="1" applyProtection="1">
      <alignment/>
      <protection/>
    </xf>
    <xf numFmtId="0" fontId="8" fillId="0" borderId="10" xfId="62" applyFont="1" applyFill="1" applyBorder="1" applyAlignment="1" applyProtection="1">
      <alignment horizontal="left" vertical="top" readingOrder="1"/>
      <protection/>
    </xf>
    <xf numFmtId="3" fontId="8" fillId="0" borderId="10" xfId="62" applyNumberFormat="1" applyFont="1" applyFill="1" applyBorder="1" applyAlignment="1" applyProtection="1">
      <alignment/>
      <protection/>
    </xf>
    <xf numFmtId="0" fontId="8" fillId="0" borderId="11" xfId="62" applyNumberFormat="1" applyFont="1" applyFill="1" applyBorder="1" applyAlignment="1">
      <alignment horizontal="left"/>
      <protection/>
    </xf>
    <xf numFmtId="179" fontId="15" fillId="0" borderId="11" xfId="62" applyNumberFormat="1" applyFont="1" applyFill="1" applyBorder="1" applyAlignment="1">
      <alignment/>
      <protection/>
    </xf>
    <xf numFmtId="4" fontId="15" fillId="0" borderId="10" xfId="62" applyNumberFormat="1" applyFont="1" applyFill="1" applyBorder="1" applyAlignment="1">
      <alignment horizontal="center" readingOrder="1"/>
      <protection/>
    </xf>
    <xf numFmtId="15" fontId="8" fillId="0" borderId="0" xfId="66" applyNumberFormat="1" applyFont="1" applyFill="1">
      <alignment/>
      <protection/>
    </xf>
    <xf numFmtId="4" fontId="8" fillId="0" borderId="10" xfId="62" applyNumberFormat="1" applyFont="1" applyFill="1" applyBorder="1" applyAlignment="1">
      <alignment vertical="top" readingOrder="1"/>
      <protection/>
    </xf>
    <xf numFmtId="4" fontId="15" fillId="0" borderId="10" xfId="62" applyNumberFormat="1" applyFont="1" applyFill="1" applyBorder="1" applyAlignment="1">
      <alignment horizontal="right"/>
      <protection/>
    </xf>
    <xf numFmtId="179" fontId="8" fillId="0" borderId="10" xfId="44" applyFont="1" applyFill="1" applyBorder="1" applyAlignment="1">
      <alignment horizontal="left"/>
    </xf>
    <xf numFmtId="179" fontId="15" fillId="0" borderId="11" xfId="44" applyFont="1" applyFill="1" applyBorder="1" applyAlignment="1">
      <alignment/>
    </xf>
    <xf numFmtId="4" fontId="15" fillId="0" borderId="10" xfId="62" applyNumberFormat="1" applyFont="1" applyFill="1" applyBorder="1" applyAlignment="1">
      <alignment horizontal="center" vertical="top" readingOrder="1"/>
      <protection/>
    </xf>
    <xf numFmtId="4" fontId="8" fillId="0" borderId="10" xfId="44" applyNumberFormat="1" applyFont="1" applyFill="1" applyBorder="1" applyAlignment="1">
      <alignment horizontal="right"/>
    </xf>
    <xf numFmtId="0" fontId="8" fillId="0" borderId="10" xfId="62" applyFont="1" applyFill="1" applyBorder="1" applyAlignment="1">
      <alignment horizontal="left"/>
      <protection/>
    </xf>
    <xf numFmtId="4" fontId="15" fillId="0" borderId="13" xfId="44" applyNumberFormat="1" applyFont="1" applyFill="1" applyBorder="1" applyAlignment="1">
      <alignment horizontal="right"/>
    </xf>
    <xf numFmtId="4" fontId="15" fillId="0" borderId="12" xfId="44" applyNumberFormat="1" applyFont="1" applyFill="1" applyBorder="1" applyAlignment="1">
      <alignment horizontal="right"/>
    </xf>
    <xf numFmtId="0" fontId="15" fillId="0" borderId="14" xfId="62" applyFont="1" applyFill="1" applyBorder="1" applyAlignment="1">
      <alignment horizontal="left" vertical="top" wrapText="1" readingOrder="1"/>
      <protection/>
    </xf>
    <xf numFmtId="179" fontId="15" fillId="0" borderId="11" xfId="44" applyFont="1" applyFill="1" applyBorder="1" applyAlignment="1">
      <alignment horizontal="center" vertical="top" wrapText="1" readingOrder="1"/>
    </xf>
    <xf numFmtId="179" fontId="15" fillId="0" borderId="14" xfId="44" applyFont="1" applyFill="1" applyBorder="1" applyAlignment="1">
      <alignment horizontal="center" vertical="top" wrapText="1" readingOrder="1"/>
    </xf>
    <xf numFmtId="4" fontId="15" fillId="0" borderId="10" xfId="44" applyNumberFormat="1" applyFont="1" applyFill="1" applyBorder="1" applyAlignment="1">
      <alignment horizontal="center" vertical="top" readingOrder="1"/>
    </xf>
    <xf numFmtId="4" fontId="15" fillId="0" borderId="10" xfId="44" applyNumberFormat="1" applyFont="1" applyFill="1" applyBorder="1" applyAlignment="1">
      <alignment horizontal="center" vertical="top" wrapText="1" readingOrder="1"/>
    </xf>
    <xf numFmtId="179" fontId="15" fillId="0" borderId="0" xfId="62" applyNumberFormat="1" applyFont="1" applyFill="1" applyBorder="1" applyAlignment="1">
      <alignment/>
      <protection/>
    </xf>
    <xf numFmtId="179" fontId="15" fillId="0" borderId="11" xfId="62" applyNumberFormat="1" applyFont="1" applyFill="1" applyBorder="1" applyAlignment="1">
      <alignment horizontal="center" vertical="top" wrapText="1" readingOrder="1"/>
      <protection/>
    </xf>
    <xf numFmtId="4" fontId="15" fillId="0" borderId="13" xfId="62" applyNumberFormat="1" applyFont="1" applyFill="1" applyBorder="1" applyAlignment="1">
      <alignment horizontal="center" vertical="top" readingOrder="1"/>
      <protection/>
    </xf>
    <xf numFmtId="0" fontId="9" fillId="34" borderId="0" xfId="62" applyFont="1" applyFill="1" applyAlignment="1">
      <alignment horizontal="left"/>
      <protection/>
    </xf>
    <xf numFmtId="0" fontId="10" fillId="34" borderId="0" xfId="62" applyFont="1" applyFill="1" applyAlignment="1">
      <alignment horizontal="left"/>
      <protection/>
    </xf>
    <xf numFmtId="49" fontId="11" fillId="34" borderId="0" xfId="62" applyNumberFormat="1" applyFont="1" applyFill="1" applyAlignment="1">
      <alignment horizontal="left"/>
      <protection/>
    </xf>
    <xf numFmtId="0" fontId="11" fillId="34" borderId="0" xfId="62" applyFont="1" applyFill="1" applyAlignment="1">
      <alignment horizontal="left" vertical="center"/>
      <protection/>
    </xf>
    <xf numFmtId="4" fontId="2" fillId="0" borderId="0" xfId="62" applyNumberFormat="1">
      <alignment/>
      <protection/>
    </xf>
    <xf numFmtId="0" fontId="2" fillId="0" borderId="0" xfId="62">
      <alignment/>
      <protection/>
    </xf>
    <xf numFmtId="0" fontId="8" fillId="0" borderId="10" xfId="62" applyFont="1" applyFill="1" applyBorder="1" applyAlignment="1">
      <alignment/>
      <protection/>
    </xf>
    <xf numFmtId="180" fontId="0" fillId="0" borderId="0" xfId="63" applyNumberFormat="1" applyFont="1">
      <alignment/>
      <protection/>
    </xf>
    <xf numFmtId="180" fontId="15" fillId="0" borderId="10" xfId="44" applyNumberFormat="1" applyFont="1" applyFill="1" applyBorder="1" applyAlignment="1">
      <alignment horizontal="center" vertical="top" readingOrder="1"/>
    </xf>
    <xf numFmtId="179" fontId="15" fillId="0" borderId="16" xfId="62" applyNumberFormat="1" applyFont="1" applyFill="1" applyBorder="1">
      <alignment/>
      <protection/>
    </xf>
    <xf numFmtId="0" fontId="15" fillId="0" borderId="17" xfId="62" applyFont="1" applyFill="1" applyBorder="1" applyAlignment="1">
      <alignment horizontal="left"/>
      <protection/>
    </xf>
    <xf numFmtId="0" fontId="15" fillId="0" borderId="0" xfId="62" applyFont="1" applyFill="1" applyBorder="1">
      <alignment/>
      <protection/>
    </xf>
    <xf numFmtId="3" fontId="15" fillId="0" borderId="0" xfId="62" applyNumberFormat="1" applyFont="1" applyFill="1" applyBorder="1">
      <alignment/>
      <protection/>
    </xf>
    <xf numFmtId="179" fontId="15" fillId="0" borderId="0" xfId="62" applyNumberFormat="1" applyFont="1" applyFill="1" applyBorder="1">
      <alignment/>
      <protection/>
    </xf>
    <xf numFmtId="0" fontId="15" fillId="0" borderId="11" xfId="62" applyFont="1" applyFill="1" applyBorder="1" applyAlignment="1">
      <alignment horizontal="left"/>
      <protection/>
    </xf>
    <xf numFmtId="180" fontId="0" fillId="0" borderId="0" xfId="63" applyNumberFormat="1" applyFont="1" applyFill="1">
      <alignment/>
      <protection/>
    </xf>
    <xf numFmtId="179" fontId="8" fillId="0" borderId="10" xfId="62" applyNumberFormat="1" applyFont="1" applyFill="1" applyBorder="1" applyAlignment="1">
      <alignment horizontal="left"/>
      <protection/>
    </xf>
    <xf numFmtId="49" fontId="3" fillId="34" borderId="0" xfId="62" applyNumberFormat="1" applyFont="1" applyFill="1" applyBorder="1" applyAlignment="1">
      <alignment horizontal="left"/>
      <protection/>
    </xf>
    <xf numFmtId="49" fontId="6" fillId="34" borderId="0" xfId="62" applyNumberFormat="1" applyFont="1" applyFill="1" applyBorder="1" applyAlignment="1">
      <alignment horizontal="left"/>
      <protection/>
    </xf>
    <xf numFmtId="187" fontId="6" fillId="34" borderId="0" xfId="62" applyNumberFormat="1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 horizontal="left"/>
      <protection/>
    </xf>
    <xf numFmtId="179" fontId="8" fillId="0" borderId="0" xfId="45" applyFont="1" applyFill="1" applyAlignment="1">
      <alignment/>
    </xf>
    <xf numFmtId="0" fontId="8" fillId="0" borderId="0" xfId="62" applyFont="1" applyFill="1" applyAlignment="1">
      <alignment horizontal="left"/>
      <protection/>
    </xf>
    <xf numFmtId="0" fontId="15" fillId="0" borderId="10" xfId="62" applyNumberFormat="1" applyFont="1" applyFill="1" applyBorder="1" applyAlignment="1">
      <alignment horizontal="center" vertical="top" wrapText="1" readingOrder="1"/>
      <protection/>
    </xf>
    <xf numFmtId="0" fontId="15" fillId="0" borderId="14" xfId="62" applyFont="1" applyFill="1" applyBorder="1" applyAlignment="1">
      <alignment horizontal="center" vertical="top" wrapText="1" readingOrder="1"/>
      <protection/>
    </xf>
    <xf numFmtId="3" fontId="15" fillId="0" borderId="10" xfId="62" applyNumberFormat="1" applyFont="1" applyFill="1" applyBorder="1" applyAlignment="1">
      <alignment horizontal="right" vertical="top" readingOrder="1"/>
      <protection/>
    </xf>
    <xf numFmtId="10" fontId="6" fillId="34" borderId="0" xfId="70" applyNumberFormat="1" applyFont="1" applyFill="1" applyBorder="1" applyAlignment="1">
      <alignment horizontal="right" vertical="center"/>
    </xf>
    <xf numFmtId="4" fontId="15" fillId="0" borderId="10" xfId="44" applyNumberFormat="1" applyFont="1" applyFill="1" applyBorder="1" applyAlignment="1">
      <alignment horizontal="right"/>
    </xf>
    <xf numFmtId="0" fontId="8" fillId="0" borderId="14" xfId="62" applyFont="1" applyFill="1" applyBorder="1" applyAlignment="1">
      <alignment horizontal="left" vertical="top" wrapText="1" readingOrder="1"/>
      <protection/>
    </xf>
    <xf numFmtId="3" fontId="15" fillId="0" borderId="10" xfId="62" applyNumberFormat="1" applyFont="1" applyFill="1" applyBorder="1" applyAlignment="1">
      <alignment horizontal="right"/>
      <protection/>
    </xf>
    <xf numFmtId="3" fontId="8" fillId="0" borderId="10" xfId="62" applyNumberFormat="1" applyFont="1" applyFill="1" applyBorder="1" applyAlignment="1">
      <alignment horizontal="right"/>
      <protection/>
    </xf>
    <xf numFmtId="4" fontId="8" fillId="0" borderId="0" xfId="66" applyNumberFormat="1" applyFont="1" applyFill="1">
      <alignment/>
      <protection/>
    </xf>
    <xf numFmtId="0" fontId="8" fillId="0" borderId="0" xfId="66" applyFont="1" applyFill="1" applyBorder="1">
      <alignment/>
      <protection/>
    </xf>
    <xf numFmtId="0" fontId="0" fillId="0" borderId="0" xfId="63" applyFont="1" applyBorder="1">
      <alignment/>
      <protection/>
    </xf>
    <xf numFmtId="3" fontId="15" fillId="0" borderId="10" xfId="62" applyNumberFormat="1" applyFont="1" applyFill="1" applyBorder="1" applyAlignment="1">
      <alignment/>
      <protection/>
    </xf>
    <xf numFmtId="4" fontId="8" fillId="0" borderId="10" xfId="44" applyNumberFormat="1" applyFont="1" applyFill="1" applyBorder="1" applyAlignment="1">
      <alignment horizontal="right" vertical="top" wrapText="1" readingOrder="1"/>
    </xf>
    <xf numFmtId="179" fontId="8" fillId="0" borderId="14" xfId="44" applyFont="1" applyFill="1" applyBorder="1" applyAlignment="1">
      <alignment horizontal="right" vertical="top" wrapText="1" readingOrder="1"/>
    </xf>
    <xf numFmtId="0" fontId="8" fillId="0" borderId="14" xfId="62" applyFont="1" applyFill="1" applyBorder="1" applyAlignment="1">
      <alignment horizontal="right" vertical="top" wrapText="1" readingOrder="1"/>
      <protection/>
    </xf>
    <xf numFmtId="180" fontId="8" fillId="0" borderId="10" xfId="44" applyNumberFormat="1" applyFont="1" applyFill="1" applyBorder="1" applyAlignment="1">
      <alignment horizontal="right" vertical="top" readingOrder="1"/>
    </xf>
    <xf numFmtId="4" fontId="15" fillId="0" borderId="12" xfId="44" applyNumberFormat="1" applyFont="1" applyFill="1" applyBorder="1" applyAlignment="1">
      <alignment/>
    </xf>
    <xf numFmtId="179" fontId="15" fillId="0" borderId="16" xfId="44" applyFont="1" applyFill="1" applyBorder="1" applyAlignment="1">
      <alignment/>
    </xf>
    <xf numFmtId="0" fontId="38" fillId="35" borderId="0" xfId="66" applyFont="1" applyFill="1">
      <alignment/>
      <protection/>
    </xf>
    <xf numFmtId="179" fontId="8" fillId="0" borderId="10" xfId="44" applyFont="1" applyFill="1" applyBorder="1" applyAlignment="1">
      <alignment horizontal="right" vertical="top" readingOrder="1"/>
    </xf>
    <xf numFmtId="179" fontId="38" fillId="35" borderId="0" xfId="66" applyNumberFormat="1" applyFont="1" applyFill="1">
      <alignment/>
      <protection/>
    </xf>
    <xf numFmtId="0" fontId="0" fillId="0" borderId="0" xfId="63" applyFont="1" applyFill="1" applyBorder="1">
      <alignment/>
      <protection/>
    </xf>
    <xf numFmtId="193" fontId="15" fillId="0" borderId="14" xfId="62" applyNumberFormat="1" applyFont="1" applyFill="1" applyBorder="1" applyAlignment="1">
      <alignment/>
      <protection/>
    </xf>
    <xf numFmtId="180" fontId="8" fillId="0" borderId="10" xfId="44" applyNumberFormat="1" applyFont="1" applyFill="1" applyBorder="1" applyAlignment="1">
      <alignment horizontal="right"/>
    </xf>
    <xf numFmtId="0" fontId="8" fillId="33" borderId="0" xfId="62" applyFont="1" applyFill="1" applyBorder="1">
      <alignment/>
      <protection/>
    </xf>
    <xf numFmtId="0" fontId="8" fillId="0" borderId="20" xfId="66" applyFont="1" applyFill="1" applyBorder="1">
      <alignment/>
      <protection/>
    </xf>
    <xf numFmtId="0" fontId="8" fillId="0" borderId="10" xfId="66" applyFont="1" applyFill="1" applyBorder="1">
      <alignment/>
      <protection/>
    </xf>
    <xf numFmtId="0" fontId="8" fillId="33" borderId="11" xfId="62" applyFont="1" applyFill="1" applyBorder="1" applyAlignment="1">
      <alignment horizontal="left"/>
      <protection/>
    </xf>
    <xf numFmtId="0" fontId="15" fillId="33" borderId="11" xfId="62" applyFont="1" applyFill="1" applyBorder="1" applyAlignment="1">
      <alignment horizontal="left"/>
      <protection/>
    </xf>
    <xf numFmtId="0" fontId="15" fillId="33" borderId="12" xfId="62" applyFont="1" applyFill="1" applyBorder="1" applyAlignment="1">
      <alignment horizontal="center" vertical="top" readingOrder="1"/>
      <protection/>
    </xf>
    <xf numFmtId="4" fontId="15" fillId="33" borderId="12" xfId="62" applyNumberFormat="1" applyFont="1" applyFill="1" applyBorder="1" applyAlignment="1">
      <alignment horizontal="center" vertical="top" readingOrder="1"/>
      <protection/>
    </xf>
    <xf numFmtId="0" fontId="15" fillId="33" borderId="13" xfId="62" applyFont="1" applyFill="1" applyBorder="1" applyAlignment="1">
      <alignment horizontal="center" vertical="top" wrapText="1" readingOrder="1"/>
      <protection/>
    </xf>
    <xf numFmtId="0" fontId="15" fillId="33" borderId="10" xfId="62" applyFont="1" applyFill="1" applyBorder="1" applyAlignment="1">
      <alignment horizontal="center" vertical="top" readingOrder="1"/>
      <protection/>
    </xf>
    <xf numFmtId="4" fontId="15" fillId="33" borderId="10" xfId="62" applyNumberFormat="1" applyFont="1" applyFill="1" applyBorder="1" applyAlignment="1">
      <alignment horizontal="center" vertical="top" readingOrder="1"/>
      <protection/>
    </xf>
    <xf numFmtId="0" fontId="15" fillId="33" borderId="14" xfId="62" applyFont="1" applyFill="1" applyBorder="1" applyAlignment="1">
      <alignment horizontal="center" vertical="top" wrapText="1" readingOrder="1"/>
      <protection/>
    </xf>
    <xf numFmtId="0" fontId="15" fillId="33" borderId="14" xfId="62" applyFont="1" applyFill="1" applyBorder="1" applyAlignment="1">
      <alignment horizontal="left"/>
      <protection/>
    </xf>
    <xf numFmtId="0" fontId="15" fillId="0" borderId="10" xfId="62" applyFont="1" applyFill="1" applyBorder="1" applyAlignment="1">
      <alignment horizontal="center" vertical="top" wrapText="1" readingOrder="1"/>
      <protection/>
    </xf>
    <xf numFmtId="0" fontId="15" fillId="0" borderId="14" xfId="62" applyFont="1" applyFill="1" applyBorder="1" applyAlignment="1">
      <alignment horizontal="left"/>
      <protection/>
    </xf>
    <xf numFmtId="179" fontId="8" fillId="0" borderId="10" xfId="62" applyNumberFormat="1" applyFont="1" applyFill="1" applyBorder="1" applyAlignment="1">
      <alignment horizontal="center"/>
      <protection/>
    </xf>
    <xf numFmtId="180" fontId="8" fillId="0" borderId="0" xfId="66" applyNumberFormat="1" applyFont="1" applyFill="1">
      <alignment/>
      <protection/>
    </xf>
    <xf numFmtId="4" fontId="8" fillId="0" borderId="10" xfId="66" applyNumberFormat="1" applyFont="1" applyFill="1" applyBorder="1">
      <alignment/>
      <protection/>
    </xf>
    <xf numFmtId="0" fontId="15" fillId="33" borderId="10" xfId="62" applyFont="1" applyFill="1" applyBorder="1">
      <alignment/>
      <protection/>
    </xf>
    <xf numFmtId="179" fontId="8" fillId="0" borderId="14" xfId="44" applyFont="1" applyFill="1" applyBorder="1" applyAlignment="1" applyProtection="1">
      <alignment horizontal="center"/>
      <protection/>
    </xf>
    <xf numFmtId="186" fontId="8" fillId="0" borderId="0" xfId="66" applyNumberFormat="1" applyFont="1" applyFill="1">
      <alignment/>
      <protection/>
    </xf>
    <xf numFmtId="179" fontId="15" fillId="0" borderId="16" xfId="62" applyNumberFormat="1" applyFont="1" applyFill="1" applyBorder="1" applyAlignment="1">
      <alignment horizontal="center"/>
      <protection/>
    </xf>
    <xf numFmtId="179" fontId="15" fillId="33" borderId="0" xfId="62" applyNumberFormat="1" applyFont="1" applyFill="1" applyBorder="1" applyAlignment="1">
      <alignment horizontal="center"/>
      <protection/>
    </xf>
    <xf numFmtId="0" fontId="8" fillId="0" borderId="10" xfId="63" applyFont="1" applyFill="1" applyBorder="1" applyAlignment="1">
      <alignment horizontal="left"/>
      <protection/>
    </xf>
    <xf numFmtId="179" fontId="8" fillId="0" borderId="0" xfId="63" applyNumberFormat="1" applyFont="1" applyFill="1" applyBorder="1" applyAlignment="1">
      <alignment horizontal="left"/>
      <protection/>
    </xf>
    <xf numFmtId="0" fontId="15" fillId="0" borderId="13" xfId="62" applyNumberFormat="1" applyFont="1" applyFill="1" applyBorder="1" applyAlignment="1">
      <alignment horizontal="center" vertical="top" wrapText="1" readingOrder="1"/>
      <protection/>
    </xf>
    <xf numFmtId="0" fontId="15" fillId="33" borderId="21" xfId="62" applyFont="1" applyFill="1" applyBorder="1" applyAlignment="1">
      <alignment horizontal="center" vertical="top" wrapText="1" readingOrder="1"/>
      <protection/>
    </xf>
    <xf numFmtId="0" fontId="15" fillId="0" borderId="11" xfId="62" applyFont="1" applyFill="1" applyBorder="1" applyAlignment="1">
      <alignment horizontal="center" vertical="top" wrapText="1" readingOrder="1"/>
      <protection/>
    </xf>
    <xf numFmtId="179" fontId="15" fillId="0" borderId="22" xfId="62" applyNumberFormat="1" applyFont="1" applyFill="1" applyBorder="1" applyAlignment="1">
      <alignment horizontal="center"/>
      <protection/>
    </xf>
    <xf numFmtId="180" fontId="8" fillId="0" borderId="10" xfId="44" applyNumberFormat="1" applyFont="1" applyFill="1" applyBorder="1" applyAlignment="1">
      <alignment horizontal="center" vertical="top" readingOrder="1"/>
    </xf>
    <xf numFmtId="179" fontId="8" fillId="0" borderId="0" xfId="62" applyNumberFormat="1" applyFont="1" applyFill="1" applyBorder="1" applyAlignment="1">
      <alignment horizontal="center"/>
      <protection/>
    </xf>
    <xf numFmtId="179" fontId="8" fillId="0" borderId="11" xfId="62" applyNumberFormat="1" applyFont="1" applyFill="1" applyBorder="1" applyAlignment="1">
      <alignment horizontal="center"/>
      <protection/>
    </xf>
    <xf numFmtId="179" fontId="15" fillId="0" borderId="18" xfId="62" applyNumberFormat="1" applyFont="1" applyFill="1" applyBorder="1" applyAlignment="1">
      <alignment horizontal="center"/>
      <protection/>
    </xf>
    <xf numFmtId="10" fontId="8" fillId="0" borderId="0" xfId="70" applyNumberFormat="1" applyFont="1" applyFill="1" applyAlignment="1">
      <alignment/>
    </xf>
    <xf numFmtId="0" fontId="8" fillId="0" borderId="0" xfId="66" applyFont="1" applyFill="1" applyProtection="1">
      <alignment/>
      <protection/>
    </xf>
    <xf numFmtId="179" fontId="8" fillId="0" borderId="0" xfId="45" applyFont="1" applyFill="1" applyAlignment="1" applyProtection="1">
      <alignment/>
      <protection/>
    </xf>
    <xf numFmtId="0" fontId="15" fillId="33" borderId="0" xfId="62" applyFont="1" applyFill="1" applyBorder="1" applyAlignment="1" applyProtection="1">
      <alignment horizontal="left" vertical="top"/>
      <protection/>
    </xf>
    <xf numFmtId="4" fontId="8" fillId="33" borderId="0" xfId="62" applyNumberFormat="1" applyFont="1" applyFill="1" applyBorder="1" applyAlignment="1" applyProtection="1">
      <alignment vertical="top"/>
      <protection/>
    </xf>
    <xf numFmtId="0" fontId="8" fillId="33" borderId="0" xfId="62" applyFont="1" applyFill="1" applyBorder="1" applyAlignment="1" applyProtection="1">
      <alignment vertical="top"/>
      <protection/>
    </xf>
    <xf numFmtId="0" fontId="8" fillId="33" borderId="11" xfId="62" applyFont="1" applyFill="1" applyBorder="1" applyAlignment="1" applyProtection="1">
      <alignment horizontal="left" vertical="top"/>
      <protection/>
    </xf>
    <xf numFmtId="0" fontId="15" fillId="33" borderId="0" xfId="62" applyFont="1" applyFill="1" applyBorder="1" applyAlignment="1" applyProtection="1">
      <alignment horizontal="left" vertical="top" readingOrder="1"/>
      <protection/>
    </xf>
    <xf numFmtId="4" fontId="15" fillId="33" borderId="0" xfId="62" applyNumberFormat="1" applyFont="1" applyFill="1" applyBorder="1" applyAlignment="1" applyProtection="1">
      <alignment horizontal="left" vertical="top" readingOrder="1"/>
      <protection/>
    </xf>
    <xf numFmtId="0" fontId="15" fillId="33" borderId="11" xfId="62" applyFont="1" applyFill="1" applyBorder="1" applyAlignment="1" applyProtection="1">
      <alignment horizontal="left" vertical="top" readingOrder="1"/>
      <protection/>
    </xf>
    <xf numFmtId="0" fontId="15" fillId="33" borderId="10" xfId="62" applyFont="1" applyFill="1" applyBorder="1" applyAlignment="1" applyProtection="1">
      <alignment horizontal="left" vertical="top" readingOrder="1"/>
      <protection/>
    </xf>
    <xf numFmtId="0" fontId="15" fillId="33" borderId="12" xfId="62" applyFont="1" applyFill="1" applyBorder="1" applyAlignment="1" applyProtection="1">
      <alignment horizontal="center" vertical="top" readingOrder="1"/>
      <protection/>
    </xf>
    <xf numFmtId="4" fontId="15" fillId="33" borderId="12" xfId="62" applyNumberFormat="1" applyFont="1" applyFill="1" applyBorder="1" applyAlignment="1" applyProtection="1">
      <alignment horizontal="center" vertical="top" readingOrder="1"/>
      <protection/>
    </xf>
    <xf numFmtId="0" fontId="15" fillId="0" borderId="12" xfId="62" applyNumberFormat="1" applyFont="1" applyFill="1" applyBorder="1" applyAlignment="1" applyProtection="1">
      <alignment horizontal="center" vertical="top" wrapText="1" readingOrder="1"/>
      <protection/>
    </xf>
    <xf numFmtId="0" fontId="15" fillId="33" borderId="13" xfId="62" applyFont="1" applyFill="1" applyBorder="1" applyAlignment="1" applyProtection="1">
      <alignment horizontal="center" vertical="top" wrapText="1" readingOrder="1"/>
      <protection/>
    </xf>
    <xf numFmtId="4" fontId="8" fillId="0" borderId="0" xfId="66" applyNumberFormat="1" applyFont="1" applyFill="1" applyProtection="1">
      <alignment/>
      <protection/>
    </xf>
    <xf numFmtId="0" fontId="15" fillId="0" borderId="10" xfId="62" applyFont="1" applyFill="1" applyBorder="1" applyProtection="1">
      <alignment/>
      <protection/>
    </xf>
    <xf numFmtId="3" fontId="8" fillId="0" borderId="10" xfId="62" applyNumberFormat="1" applyFont="1" applyFill="1" applyBorder="1" applyAlignment="1" applyProtection="1">
      <alignment/>
      <protection/>
    </xf>
    <xf numFmtId="4" fontId="8" fillId="0" borderId="14" xfId="66" applyNumberFormat="1" applyFont="1" applyFill="1" applyBorder="1" applyProtection="1">
      <alignment/>
      <protection/>
    </xf>
    <xf numFmtId="4" fontId="8" fillId="0" borderId="11" xfId="66" applyNumberFormat="1" applyFont="1" applyFill="1" applyBorder="1" applyProtection="1">
      <alignment/>
      <protection/>
    </xf>
    <xf numFmtId="179" fontId="8" fillId="0" borderId="14" xfId="62" applyNumberFormat="1" applyFont="1" applyFill="1" applyBorder="1" applyAlignment="1" applyProtection="1">
      <alignment horizontal="left"/>
      <protection/>
    </xf>
    <xf numFmtId="179" fontId="8" fillId="0" borderId="10" xfId="62" applyNumberFormat="1" applyFont="1" applyFill="1" applyBorder="1" applyAlignment="1" applyProtection="1">
      <alignment horizontal="center"/>
      <protection/>
    </xf>
    <xf numFmtId="0" fontId="15" fillId="0" borderId="16" xfId="62" applyFont="1" applyFill="1" applyBorder="1" applyProtection="1">
      <alignment/>
      <protection/>
    </xf>
    <xf numFmtId="3" fontId="15" fillId="0" borderId="16" xfId="62" applyNumberFormat="1" applyFont="1" applyFill="1" applyBorder="1" applyProtection="1">
      <alignment/>
      <protection/>
    </xf>
    <xf numFmtId="179" fontId="15" fillId="0" borderId="16" xfId="62" applyNumberFormat="1" applyFont="1" applyFill="1" applyBorder="1" applyAlignment="1" applyProtection="1">
      <alignment horizontal="center"/>
      <protection/>
    </xf>
    <xf numFmtId="0" fontId="15" fillId="0" borderId="17" xfId="62" applyFont="1" applyFill="1" applyBorder="1" applyAlignment="1" applyProtection="1">
      <alignment horizontal="left"/>
      <protection/>
    </xf>
    <xf numFmtId="0" fontId="8" fillId="33" borderId="10" xfId="62" applyFont="1" applyFill="1" applyBorder="1" applyProtection="1">
      <alignment/>
      <protection/>
    </xf>
    <xf numFmtId="0" fontId="15" fillId="33" borderId="0" xfId="62" applyFont="1" applyFill="1" applyBorder="1" applyProtection="1">
      <alignment/>
      <protection/>
    </xf>
    <xf numFmtId="3" fontId="15" fillId="33" borderId="0" xfId="62" applyNumberFormat="1" applyFont="1" applyFill="1" applyBorder="1" applyProtection="1">
      <alignment/>
      <protection/>
    </xf>
    <xf numFmtId="179" fontId="15" fillId="33" borderId="0" xfId="62" applyNumberFormat="1" applyFont="1" applyFill="1" applyBorder="1" applyAlignment="1" applyProtection="1">
      <alignment horizontal="center"/>
      <protection/>
    </xf>
    <xf numFmtId="0" fontId="15" fillId="33" borderId="11" xfId="62" applyFont="1" applyFill="1" applyBorder="1" applyAlignment="1" applyProtection="1">
      <alignment horizontal="left"/>
      <protection/>
    </xf>
    <xf numFmtId="0" fontId="8" fillId="33" borderId="0" xfId="62" applyFont="1" applyFill="1" applyProtection="1">
      <alignment/>
      <protection/>
    </xf>
    <xf numFmtId="179" fontId="8" fillId="33" borderId="0" xfId="62" applyNumberFormat="1" applyFont="1" applyFill="1" applyProtection="1">
      <alignment/>
      <protection/>
    </xf>
    <xf numFmtId="0" fontId="8" fillId="33" borderId="0" xfId="62" applyFont="1" applyFill="1" applyAlignment="1" applyProtection="1">
      <alignment horizontal="left"/>
      <protection/>
    </xf>
    <xf numFmtId="4" fontId="8" fillId="0" borderId="0" xfId="46" applyNumberFormat="1" applyFont="1" applyFill="1" applyAlignment="1">
      <alignment/>
    </xf>
    <xf numFmtId="186" fontId="8" fillId="0" borderId="10" xfId="62" applyNumberFormat="1" applyFont="1" applyFill="1" applyBorder="1" applyAlignment="1">
      <alignment/>
      <protection/>
    </xf>
    <xf numFmtId="10" fontId="8" fillId="0" borderId="10" xfId="70" applyNumberFormat="1" applyFont="1" applyFill="1" applyBorder="1" applyAlignment="1">
      <alignment/>
    </xf>
    <xf numFmtId="179" fontId="15" fillId="33" borderId="0" xfId="62" applyNumberFormat="1" applyFont="1" applyFill="1" applyBorder="1" applyAlignment="1">
      <alignment/>
      <protection/>
    </xf>
    <xf numFmtId="4" fontId="15" fillId="0" borderId="10" xfId="62" applyNumberFormat="1" applyFont="1" applyFill="1" applyBorder="1" applyAlignment="1">
      <alignment vertical="top" readingOrder="1"/>
      <protection/>
    </xf>
    <xf numFmtId="0" fontId="8" fillId="0" borderId="10" xfId="65" applyFont="1" applyFill="1" applyBorder="1" applyAlignment="1">
      <alignment horizontal="left"/>
      <protection/>
    </xf>
    <xf numFmtId="0" fontId="15" fillId="0" borderId="10" xfId="62" applyFont="1" applyFill="1" applyBorder="1" applyAlignment="1">
      <alignment horizontal="left" vertical="top" wrapText="1" readingOrder="1"/>
      <protection/>
    </xf>
    <xf numFmtId="0" fontId="15" fillId="33" borderId="10" xfId="62" applyFont="1" applyFill="1" applyBorder="1" applyAlignment="1">
      <alignment horizontal="left" vertical="top" wrapText="1" readingOrder="1"/>
      <protection/>
    </xf>
    <xf numFmtId="0" fontId="8" fillId="0" borderId="10" xfId="65" applyFont="1" applyFill="1" applyBorder="1" applyAlignment="1" quotePrefix="1">
      <alignment horizontal="left"/>
      <protection/>
    </xf>
    <xf numFmtId="0" fontId="8" fillId="0" borderId="10" xfId="65" applyFont="1" applyFill="1" applyBorder="1" applyAlignment="1" quotePrefix="1">
      <alignment horizontal="left" wrapText="1"/>
      <protection/>
    </xf>
    <xf numFmtId="0" fontId="56" fillId="0" borderId="13" xfId="63" applyFont="1" applyBorder="1">
      <alignment/>
      <protection/>
    </xf>
    <xf numFmtId="0" fontId="56" fillId="0" borderId="13" xfId="63" applyFont="1" applyBorder="1" applyAlignment="1">
      <alignment wrapText="1"/>
      <protection/>
    </xf>
    <xf numFmtId="0" fontId="6" fillId="34" borderId="23" xfId="63" applyNumberFormat="1" applyFont="1" applyFill="1" applyBorder="1" applyAlignment="1">
      <alignment horizontal="left"/>
      <protection/>
    </xf>
    <xf numFmtId="0" fontId="0" fillId="0" borderId="13" xfId="63" applyFont="1" applyBorder="1">
      <alignment/>
      <protection/>
    </xf>
    <xf numFmtId="183" fontId="0" fillId="0" borderId="13" xfId="63" applyNumberFormat="1" applyFont="1" applyBorder="1">
      <alignment/>
      <protection/>
    </xf>
    <xf numFmtId="10" fontId="0" fillId="0" borderId="13" xfId="70" applyNumberFormat="1" applyFont="1" applyBorder="1" applyAlignment="1">
      <alignment/>
    </xf>
    <xf numFmtId="179" fontId="15" fillId="33" borderId="0" xfId="62" applyNumberFormat="1" applyFont="1" applyFill="1" applyBorder="1" applyAlignment="1">
      <alignment horizontal="left"/>
      <protection/>
    </xf>
    <xf numFmtId="179" fontId="8" fillId="0" borderId="10" xfId="44" applyFont="1" applyFill="1" applyBorder="1" applyAlignment="1">
      <alignment horizontal="right"/>
    </xf>
    <xf numFmtId="179" fontId="15" fillId="0" borderId="12" xfId="62" applyNumberFormat="1" applyFont="1" applyFill="1" applyBorder="1" applyAlignment="1">
      <alignment horizontal="right"/>
      <protection/>
    </xf>
    <xf numFmtId="179" fontId="15" fillId="0" borderId="10" xfId="62" applyNumberFormat="1" applyFont="1" applyFill="1" applyBorder="1" applyAlignment="1">
      <alignment horizontal="right"/>
      <protection/>
    </xf>
    <xf numFmtId="4" fontId="15" fillId="0" borderId="10" xfId="44" applyNumberFormat="1" applyFont="1" applyFill="1" applyBorder="1" applyAlignment="1">
      <alignment horizontal="right" vertical="top" wrapText="1" readingOrder="1"/>
    </xf>
    <xf numFmtId="179" fontId="8" fillId="0" borderId="10" xfId="62" applyNumberFormat="1" applyFont="1" applyFill="1" applyBorder="1" applyAlignment="1">
      <alignment horizontal="right"/>
      <protection/>
    </xf>
    <xf numFmtId="0" fontId="5" fillId="34" borderId="24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 wrapText="1"/>
    </xf>
    <xf numFmtId="49" fontId="5" fillId="34" borderId="23" xfId="0" applyNumberFormat="1" applyFont="1" applyFill="1" applyBorder="1" applyAlignment="1">
      <alignment horizontal="left"/>
    </xf>
    <xf numFmtId="0" fontId="5" fillId="34" borderId="2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right"/>
    </xf>
    <xf numFmtId="0" fontId="8" fillId="0" borderId="0" xfId="63" applyFont="1" applyFill="1" applyBorder="1" applyAlignment="1">
      <alignment horizontal="left"/>
      <protection/>
    </xf>
    <xf numFmtId="0" fontId="8" fillId="0" borderId="11" xfId="63" applyFont="1" applyFill="1" applyBorder="1" applyAlignment="1">
      <alignment horizontal="left"/>
      <protection/>
    </xf>
    <xf numFmtId="0" fontId="56" fillId="0" borderId="13" xfId="63" applyFont="1" applyFill="1" applyBorder="1">
      <alignment/>
      <protection/>
    </xf>
    <xf numFmtId="0" fontId="56" fillId="0" borderId="13" xfId="63" applyFont="1" applyFill="1" applyBorder="1" applyAlignment="1">
      <alignment wrapText="1"/>
      <protection/>
    </xf>
    <xf numFmtId="0" fontId="6" fillId="0" borderId="23" xfId="63" applyNumberFormat="1" applyFont="1" applyFill="1" applyBorder="1" applyAlignment="1">
      <alignment horizontal="left"/>
      <protection/>
    </xf>
    <xf numFmtId="0" fontId="0" fillId="0" borderId="13" xfId="63" applyFont="1" applyFill="1" applyBorder="1">
      <alignment/>
      <protection/>
    </xf>
    <xf numFmtId="183" fontId="0" fillId="0" borderId="13" xfId="63" applyNumberFormat="1" applyFont="1" applyFill="1" applyBorder="1">
      <alignment/>
      <protection/>
    </xf>
    <xf numFmtId="10" fontId="0" fillId="0" borderId="13" xfId="70" applyNumberFormat="1" applyFont="1" applyFill="1" applyBorder="1" applyAlignment="1">
      <alignment/>
    </xf>
    <xf numFmtId="49" fontId="34" fillId="34" borderId="24" xfId="0" applyNumberFormat="1" applyFont="1" applyFill="1" applyBorder="1" applyAlignment="1">
      <alignment horizontal="left"/>
    </xf>
    <xf numFmtId="49" fontId="34" fillId="34" borderId="23" xfId="0" applyNumberFormat="1" applyFont="1" applyFill="1" applyBorder="1" applyAlignment="1">
      <alignment horizontal="left"/>
    </xf>
    <xf numFmtId="49" fontId="35" fillId="34" borderId="23" xfId="0" applyNumberFormat="1" applyFont="1" applyFill="1" applyBorder="1" applyAlignment="1">
      <alignment horizontal="left"/>
    </xf>
    <xf numFmtId="49" fontId="34" fillId="34" borderId="23" xfId="0" applyNumberFormat="1" applyFont="1" applyFill="1" applyBorder="1" applyAlignment="1">
      <alignment horizontal="center"/>
    </xf>
    <xf numFmtId="49" fontId="34" fillId="34" borderId="23" xfId="0" applyNumberFormat="1" applyFont="1" applyFill="1" applyBorder="1" applyAlignment="1">
      <alignment horizontal="center" wrapText="1"/>
    </xf>
    <xf numFmtId="188" fontId="34" fillId="34" borderId="23" xfId="0" applyNumberFormat="1" applyFont="1" applyFill="1" applyBorder="1" applyAlignment="1">
      <alignment horizontal="right"/>
    </xf>
    <xf numFmtId="193" fontId="8" fillId="0" borderId="14" xfId="62" applyNumberFormat="1" applyFont="1" applyFill="1" applyBorder="1" applyAlignment="1">
      <alignment/>
      <protection/>
    </xf>
    <xf numFmtId="179" fontId="8" fillId="0" borderId="13" xfId="62" applyNumberFormat="1" applyFont="1" applyFill="1" applyBorder="1" applyAlignment="1">
      <alignment/>
      <protection/>
    </xf>
    <xf numFmtId="0" fontId="8" fillId="0" borderId="0" xfId="63" applyFont="1" applyFill="1" applyBorder="1" applyAlignment="1">
      <alignment horizontal="left" vertical="top" readingOrder="1"/>
      <protection/>
    </xf>
    <xf numFmtId="0" fontId="8" fillId="0" borderId="0" xfId="63" applyFont="1" applyFill="1" applyBorder="1" applyAlignment="1">
      <alignment horizontal="left"/>
      <protection/>
    </xf>
    <xf numFmtId="4" fontId="8" fillId="0" borderId="10" xfId="44" applyNumberFormat="1" applyFont="1" applyFill="1" applyBorder="1" applyAlignment="1">
      <alignment horizontal="right" vertical="top" readingOrder="1"/>
    </xf>
    <xf numFmtId="0" fontId="36" fillId="0" borderId="10" xfId="62" applyFont="1" applyFill="1" applyBorder="1" applyAlignment="1">
      <alignment horizontal="left" vertical="top" readingOrder="1"/>
      <protection/>
    </xf>
    <xf numFmtId="3" fontId="8" fillId="0" borderId="10" xfId="62" applyNumberFormat="1" applyFont="1" applyFill="1" applyBorder="1" applyAlignment="1">
      <alignment horizontal="right" vertical="top" readingOrder="1"/>
      <protection/>
    </xf>
    <xf numFmtId="0" fontId="15" fillId="0" borderId="13" xfId="65" applyFont="1" applyFill="1" applyBorder="1" applyAlignment="1" quotePrefix="1">
      <alignment horizontal="center"/>
      <protection/>
    </xf>
    <xf numFmtId="0" fontId="15" fillId="0" borderId="0" xfId="63" applyFont="1" applyFill="1" applyBorder="1" applyAlignment="1">
      <alignment vertical="top" readingOrder="1"/>
      <protection/>
    </xf>
    <xf numFmtId="0" fontId="8" fillId="0" borderId="13" xfId="65" applyFont="1" applyFill="1" applyBorder="1" applyAlignment="1" quotePrefix="1">
      <alignment horizontal="left" wrapText="1"/>
      <protection/>
    </xf>
    <xf numFmtId="0" fontId="0" fillId="0" borderId="13" xfId="0" applyFont="1" applyBorder="1" applyAlignment="1">
      <alignment/>
    </xf>
    <xf numFmtId="0" fontId="48" fillId="0" borderId="0" xfId="57" applyFill="1" applyBorder="1" applyAlignment="1">
      <alignment horizontal="center" vertical="top" wrapText="1" readingOrder="1"/>
    </xf>
    <xf numFmtId="0" fontId="8" fillId="0" borderId="14" xfId="62" applyNumberFormat="1" applyFont="1" applyFill="1" applyBorder="1" applyAlignment="1">
      <alignment readingOrder="1"/>
      <protection/>
    </xf>
    <xf numFmtId="0" fontId="8" fillId="0" borderId="10" xfId="65" applyFont="1" applyFill="1" applyBorder="1" applyAlignment="1">
      <alignment horizontal="left" vertical="top" wrapText="1" readingOrder="1"/>
      <protection/>
    </xf>
    <xf numFmtId="0" fontId="8" fillId="0" borderId="0" xfId="65" applyFont="1" applyFill="1" applyBorder="1" applyAlignment="1">
      <alignment horizontal="left" vertical="top" wrapText="1" readingOrder="1"/>
      <protection/>
    </xf>
    <xf numFmtId="0" fontId="8" fillId="0" borderId="11" xfId="65" applyFont="1" applyFill="1" applyBorder="1" applyAlignment="1">
      <alignment horizontal="left" vertical="top" wrapText="1" readingOrder="1"/>
      <protection/>
    </xf>
    <xf numFmtId="0" fontId="8" fillId="0" borderId="10" xfId="65" applyFont="1" applyFill="1" applyBorder="1" applyAlignment="1">
      <alignment horizontal="left"/>
      <protection/>
    </xf>
    <xf numFmtId="0" fontId="8" fillId="0" borderId="0" xfId="65" applyFont="1" applyFill="1" applyBorder="1" applyAlignment="1">
      <alignment horizontal="left"/>
      <protection/>
    </xf>
    <xf numFmtId="0" fontId="8" fillId="0" borderId="11" xfId="65" applyFont="1" applyFill="1" applyBorder="1" applyAlignment="1">
      <alignment horizontal="left"/>
      <protection/>
    </xf>
    <xf numFmtId="0" fontId="8" fillId="0" borderId="0" xfId="63" applyFont="1" applyFill="1" applyBorder="1" applyAlignment="1">
      <alignment horizontal="left" vertical="top" readingOrder="1"/>
      <protection/>
    </xf>
    <xf numFmtId="0" fontId="8" fillId="0" borderId="10" xfId="63" applyFont="1" applyFill="1" applyBorder="1" applyAlignment="1">
      <alignment horizontal="left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11" xfId="63" applyFont="1" applyFill="1" applyBorder="1" applyAlignment="1">
      <alignment horizontal="left"/>
      <protection/>
    </xf>
    <xf numFmtId="0" fontId="8" fillId="0" borderId="10" xfId="65" applyFont="1" applyFill="1" applyBorder="1" applyAlignment="1">
      <alignment horizontal="left"/>
      <protection/>
    </xf>
    <xf numFmtId="0" fontId="8" fillId="0" borderId="10" xfId="63" applyFont="1" applyFill="1" applyBorder="1" applyAlignment="1">
      <alignment horizontal="left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11" xfId="63" applyFont="1" applyFill="1" applyBorder="1" applyAlignment="1">
      <alignment horizontal="left"/>
      <protection/>
    </xf>
    <xf numFmtId="0" fontId="13" fillId="34" borderId="23" xfId="0" applyFont="1" applyFill="1" applyBorder="1" applyAlignment="1">
      <alignment horizontal="right"/>
    </xf>
    <xf numFmtId="0" fontId="13" fillId="34" borderId="23" xfId="0" applyNumberFormat="1" applyFont="1" applyFill="1" applyBorder="1" applyAlignment="1">
      <alignment horizontal="right"/>
    </xf>
    <xf numFmtId="0" fontId="14" fillId="34" borderId="23" xfId="0" applyNumberFormat="1" applyFont="1" applyFill="1" applyBorder="1" applyAlignment="1">
      <alignment horizontal="right"/>
    </xf>
    <xf numFmtId="4" fontId="8" fillId="0" borderId="0" xfId="66" applyNumberFormat="1" applyFont="1" applyFill="1" applyBorder="1">
      <alignment/>
      <protection/>
    </xf>
    <xf numFmtId="0" fontId="15" fillId="0" borderId="0" xfId="62" applyFont="1" applyFill="1" applyBorder="1" applyProtection="1">
      <alignment/>
      <protection/>
    </xf>
    <xf numFmtId="3" fontId="15" fillId="0" borderId="0" xfId="62" applyNumberFormat="1" applyFont="1" applyFill="1" applyBorder="1" applyProtection="1">
      <alignment/>
      <protection/>
    </xf>
    <xf numFmtId="179" fontId="15" fillId="0" borderId="0" xfId="62" applyNumberFormat="1" applyFont="1" applyFill="1" applyBorder="1" applyAlignment="1" applyProtection="1">
      <alignment horizontal="center"/>
      <protection/>
    </xf>
    <xf numFmtId="0" fontId="15" fillId="0" borderId="11" xfId="62" applyFont="1" applyFill="1" applyBorder="1" applyAlignment="1" applyProtection="1">
      <alignment horizontal="left"/>
      <protection/>
    </xf>
    <xf numFmtId="4" fontId="8" fillId="0" borderId="11" xfId="62" applyNumberFormat="1" applyFont="1" applyFill="1" applyBorder="1" applyAlignment="1">
      <alignment/>
      <protection/>
    </xf>
    <xf numFmtId="4" fontId="8" fillId="0" borderId="14" xfId="62" applyNumberFormat="1" applyFont="1" applyFill="1" applyBorder="1" applyAlignment="1">
      <alignment/>
      <protection/>
    </xf>
    <xf numFmtId="3" fontId="8" fillId="0" borderId="14" xfId="62" applyNumberFormat="1" applyFont="1" applyFill="1" applyBorder="1" applyAlignment="1">
      <alignment horizontal="right" vertical="top" readingOrder="1"/>
      <protection/>
    </xf>
    <xf numFmtId="0" fontId="8" fillId="0" borderId="14" xfId="62" applyFont="1" applyFill="1" applyBorder="1" applyAlignment="1">
      <alignment horizontal="right"/>
      <protection/>
    </xf>
    <xf numFmtId="4" fontId="8" fillId="0" borderId="14" xfId="62" applyNumberFormat="1" applyFont="1" applyFill="1" applyBorder="1" applyAlignment="1">
      <alignment horizontal="right" vertical="top" wrapText="1" readingOrder="1"/>
      <protection/>
    </xf>
    <xf numFmtId="0" fontId="8" fillId="0" borderId="0" xfId="63" applyFont="1" applyFill="1" applyBorder="1" applyAlignment="1">
      <alignment horizontal="left"/>
      <protection/>
    </xf>
    <xf numFmtId="179" fontId="15" fillId="0" borderId="13" xfId="62" applyNumberFormat="1" applyFont="1" applyFill="1" applyBorder="1" applyAlignment="1">
      <alignment horizontal="right" vertical="top" wrapText="1" readingOrder="1"/>
      <protection/>
    </xf>
    <xf numFmtId="0" fontId="8" fillId="0" borderId="11" xfId="62" applyFont="1" applyFill="1" applyBorder="1" applyAlignment="1">
      <alignment horizontal="left"/>
      <protection/>
    </xf>
    <xf numFmtId="179" fontId="15" fillId="0" borderId="13" xfId="62" applyNumberFormat="1" applyFont="1" applyFill="1" applyBorder="1" applyAlignment="1">
      <alignment horizontal="right"/>
      <protection/>
    </xf>
    <xf numFmtId="181" fontId="3" fillId="34" borderId="14" xfId="65" applyNumberFormat="1" applyFont="1" applyFill="1" applyBorder="1" applyAlignment="1">
      <alignment horizontal="right"/>
      <protection/>
    </xf>
    <xf numFmtId="0" fontId="6" fillId="34" borderId="25" xfId="63" applyNumberFormat="1" applyFont="1" applyFill="1" applyBorder="1" applyAlignment="1">
      <alignment horizontal="left"/>
      <protection/>
    </xf>
    <xf numFmtId="0" fontId="0" fillId="0" borderId="18" xfId="63" applyFont="1" applyBorder="1">
      <alignment/>
      <protection/>
    </xf>
    <xf numFmtId="183" fontId="0" fillId="0" borderId="18" xfId="63" applyNumberFormat="1" applyFont="1" applyBorder="1">
      <alignment/>
      <protection/>
    </xf>
    <xf numFmtId="10" fontId="0" fillId="0" borderId="18" xfId="70" applyNumberFormat="1" applyFont="1" applyBorder="1" applyAlignment="1">
      <alignment/>
    </xf>
    <xf numFmtId="0" fontId="6" fillId="34" borderId="13" xfId="63" applyNumberFormat="1" applyFont="1" applyFill="1" applyBorder="1" applyAlignment="1">
      <alignment horizontal="left"/>
      <protection/>
    </xf>
    <xf numFmtId="4" fontId="0" fillId="0" borderId="13" xfId="63" applyNumberFormat="1" applyFont="1" applyFill="1" applyBorder="1">
      <alignment/>
      <protection/>
    </xf>
    <xf numFmtId="0" fontId="8" fillId="0" borderId="10" xfId="62" applyFont="1" applyFill="1" applyBorder="1" applyAlignment="1">
      <alignment horizontal="right" vertical="top" readingOrder="1"/>
      <protection/>
    </xf>
    <xf numFmtId="193" fontId="15" fillId="0" borderId="14" xfId="62" applyNumberFormat="1" applyFont="1" applyFill="1" applyBorder="1" applyAlignment="1">
      <alignment horizontal="right"/>
      <protection/>
    </xf>
    <xf numFmtId="4" fontId="8" fillId="0" borderId="14" xfId="62" applyNumberFormat="1" applyFont="1" applyFill="1" applyBorder="1" applyAlignment="1">
      <alignment horizontal="right"/>
      <protection/>
    </xf>
    <xf numFmtId="4" fontId="8" fillId="0" borderId="10" xfId="62" applyNumberFormat="1" applyFont="1" applyFill="1" applyBorder="1" applyAlignment="1" applyProtection="1">
      <alignment horizontal="right"/>
      <protection/>
    </xf>
    <xf numFmtId="0" fontId="8" fillId="0" borderId="14" xfId="66" applyNumberFormat="1" applyFont="1" applyFill="1" applyBorder="1">
      <alignment/>
      <protection/>
    </xf>
    <xf numFmtId="0" fontId="8" fillId="0" borderId="14" xfId="62" applyNumberFormat="1" applyFont="1" applyFill="1" applyBorder="1" applyAlignment="1">
      <alignment horizontal="center" vertical="top" wrapText="1" readingOrder="1"/>
      <protection/>
    </xf>
    <xf numFmtId="0" fontId="8" fillId="0" borderId="10" xfId="62" applyFont="1" applyFill="1" applyBorder="1" applyAlignment="1" applyProtection="1">
      <alignment horizontal="center" vertical="top" readingOrder="1"/>
      <protection/>
    </xf>
    <xf numFmtId="180" fontId="8" fillId="0" borderId="10" xfId="44" applyNumberFormat="1" applyFont="1" applyFill="1" applyBorder="1" applyAlignment="1" applyProtection="1">
      <alignment horizontal="center" vertical="top" readingOrder="1"/>
      <protection/>
    </xf>
    <xf numFmtId="179" fontId="15" fillId="0" borderId="13" xfId="62" applyNumberFormat="1" applyFont="1" applyFill="1" applyBorder="1" applyAlignment="1" applyProtection="1">
      <alignment horizontal="center"/>
      <protection/>
    </xf>
    <xf numFmtId="0" fontId="8" fillId="0" borderId="10" xfId="62" applyNumberFormat="1" applyFont="1" applyFill="1" applyBorder="1" applyAlignment="1">
      <alignment horizontal="center"/>
      <protection/>
    </xf>
    <xf numFmtId="179" fontId="8" fillId="0" borderId="11" xfId="44" applyFont="1" applyFill="1" applyBorder="1" applyAlignment="1">
      <alignment horizontal="center" vertical="top" wrapText="1" readingOrder="1"/>
    </xf>
    <xf numFmtId="10" fontId="10" fillId="34" borderId="0" xfId="69" applyNumberFormat="1" applyFont="1" applyFill="1" applyAlignment="1">
      <alignment horizontal="left"/>
    </xf>
    <xf numFmtId="10" fontId="8" fillId="0" borderId="0" xfId="69" applyNumberFormat="1" applyFont="1" applyFill="1" applyAlignment="1">
      <alignment/>
    </xf>
    <xf numFmtId="0" fontId="8" fillId="0" borderId="14" xfId="44" applyNumberFormat="1" applyFont="1" applyFill="1" applyBorder="1" applyAlignment="1">
      <alignment horizontal="right" vertical="top" wrapText="1" readingOrder="1"/>
    </xf>
    <xf numFmtId="0" fontId="8" fillId="0" borderId="14" xfId="62" applyNumberFormat="1" applyFont="1" applyFill="1" applyBorder="1" applyAlignment="1" applyProtection="1">
      <alignment horizontal="right"/>
      <protection/>
    </xf>
    <xf numFmtId="0" fontId="8" fillId="0" borderId="14" xfId="62" applyNumberFormat="1" applyFont="1" applyFill="1" applyBorder="1" applyAlignment="1">
      <alignment horizontal="right" vertical="top" wrapText="1" readingOrder="1"/>
      <protection/>
    </xf>
    <xf numFmtId="0" fontId="8" fillId="0" borderId="14" xfId="44" applyNumberFormat="1" applyFont="1" applyFill="1" applyBorder="1" applyAlignment="1" applyProtection="1">
      <alignment horizontal="right"/>
      <protection/>
    </xf>
    <xf numFmtId="4" fontId="8" fillId="0" borderId="10" xfId="62" applyNumberFormat="1" applyFont="1" applyFill="1" applyBorder="1" applyAlignment="1">
      <alignment horizontal="center"/>
      <protection/>
    </xf>
    <xf numFmtId="0" fontId="15" fillId="33" borderId="26" xfId="62" applyFont="1" applyFill="1" applyBorder="1" applyAlignment="1">
      <alignment horizontal="left" vertical="top" readingOrder="1"/>
      <protection/>
    </xf>
    <xf numFmtId="0" fontId="15" fillId="33" borderId="27" xfId="62" applyFont="1" applyFill="1" applyBorder="1" applyAlignment="1">
      <alignment horizontal="left" vertical="top"/>
      <protection/>
    </xf>
    <xf numFmtId="4" fontId="8" fillId="33" borderId="27" xfId="62" applyNumberFormat="1" applyFont="1" applyFill="1" applyBorder="1" applyAlignment="1">
      <alignment vertical="top"/>
      <protection/>
    </xf>
    <xf numFmtId="0" fontId="8" fillId="33" borderId="27" xfId="62" applyFont="1" applyFill="1" applyBorder="1" applyAlignment="1">
      <alignment vertical="top"/>
      <protection/>
    </xf>
    <xf numFmtId="2" fontId="8" fillId="33" borderId="27" xfId="62" applyNumberFormat="1" applyFont="1" applyFill="1" applyBorder="1" applyAlignment="1">
      <alignment vertical="top"/>
      <protection/>
    </xf>
    <xf numFmtId="0" fontId="8" fillId="33" borderId="28" xfId="62" applyFont="1" applyFill="1" applyBorder="1" applyAlignment="1">
      <alignment horizontal="left" vertical="top"/>
      <protection/>
    </xf>
    <xf numFmtId="0" fontId="8" fillId="36" borderId="0" xfId="66" applyFont="1" applyFill="1">
      <alignment/>
      <protection/>
    </xf>
    <xf numFmtId="0" fontId="53" fillId="36" borderId="0" xfId="64" applyFill="1">
      <alignment/>
      <protection/>
    </xf>
    <xf numFmtId="0" fontId="53" fillId="0" borderId="0" xfId="64">
      <alignment/>
      <protection/>
    </xf>
    <xf numFmtId="0" fontId="15" fillId="33" borderId="29" xfId="62" applyFont="1" applyFill="1" applyBorder="1" applyAlignment="1">
      <alignment horizontal="left" vertical="top" readingOrder="1"/>
      <protection/>
    </xf>
    <xf numFmtId="0" fontId="15" fillId="33" borderId="0" xfId="62" applyFont="1" applyFill="1" applyAlignment="1">
      <alignment horizontal="left" vertical="top"/>
      <protection/>
    </xf>
    <xf numFmtId="4" fontId="15" fillId="33" borderId="0" xfId="62" applyNumberFormat="1" applyFont="1" applyFill="1" applyAlignment="1">
      <alignment horizontal="left" vertical="top"/>
      <protection/>
    </xf>
    <xf numFmtId="2" fontId="15" fillId="33" borderId="0" xfId="62" applyNumberFormat="1" applyFont="1" applyFill="1" applyAlignment="1">
      <alignment horizontal="left" vertical="top"/>
      <protection/>
    </xf>
    <xf numFmtId="0" fontId="15" fillId="33" borderId="30" xfId="62" applyFont="1" applyFill="1" applyBorder="1" applyAlignment="1">
      <alignment horizontal="left" vertical="top"/>
      <protection/>
    </xf>
    <xf numFmtId="0" fontId="15" fillId="33" borderId="0" xfId="62" applyFont="1" applyFill="1" applyAlignment="1">
      <alignment horizontal="left" vertical="top" readingOrder="1"/>
      <protection/>
    </xf>
    <xf numFmtId="4" fontId="15" fillId="33" borderId="0" xfId="62" applyNumberFormat="1" applyFont="1" applyFill="1" applyAlignment="1">
      <alignment horizontal="left" vertical="top" readingOrder="1"/>
      <protection/>
    </xf>
    <xf numFmtId="2" fontId="15" fillId="33" borderId="0" xfId="62" applyNumberFormat="1" applyFont="1" applyFill="1" applyAlignment="1">
      <alignment horizontal="left" vertical="top" readingOrder="1"/>
      <protection/>
    </xf>
    <xf numFmtId="0" fontId="15" fillId="33" borderId="30" xfId="62" applyFont="1" applyFill="1" applyBorder="1" applyAlignment="1">
      <alignment horizontal="left" vertical="top" readingOrder="1"/>
      <protection/>
    </xf>
    <xf numFmtId="0" fontId="8" fillId="33" borderId="29" xfId="62" applyFont="1" applyFill="1" applyBorder="1" applyAlignment="1">
      <alignment horizontal="left" vertical="top" readingOrder="1"/>
      <protection/>
    </xf>
    <xf numFmtId="0" fontId="15" fillId="0" borderId="13" xfId="65" applyFont="1" applyBorder="1" applyAlignment="1" quotePrefix="1">
      <alignment horizontal="center"/>
      <protection/>
    </xf>
    <xf numFmtId="0" fontId="15" fillId="0" borderId="0" xfId="63" applyFont="1" applyAlignment="1">
      <alignment vertical="top" readingOrder="1"/>
      <protection/>
    </xf>
    <xf numFmtId="0" fontId="53" fillId="0" borderId="13" xfId="64" applyBorder="1">
      <alignment/>
      <protection/>
    </xf>
    <xf numFmtId="0" fontId="49" fillId="0" borderId="0" xfId="58" applyFill="1" applyBorder="1" applyAlignment="1">
      <alignment vertical="top" wrapText="1" readingOrder="1"/>
    </xf>
    <xf numFmtId="0" fontId="8" fillId="0" borderId="10" xfId="63" applyFont="1" applyBorder="1" applyAlignment="1">
      <alignment vertical="top" readingOrder="1"/>
      <protection/>
    </xf>
    <xf numFmtId="0" fontId="8" fillId="0" borderId="0" xfId="63" applyFont="1" applyAlignment="1">
      <alignment vertical="top" readingOrder="1"/>
      <protection/>
    </xf>
    <xf numFmtId="0" fontId="8" fillId="0" borderId="11" xfId="63" applyFont="1" applyBorder="1" applyAlignment="1">
      <alignment vertical="top" readingOrder="1"/>
      <protection/>
    </xf>
    <xf numFmtId="0" fontId="0" fillId="0" borderId="0" xfId="64" applyFont="1" applyAlignment="1" quotePrefix="1">
      <alignment wrapText="1"/>
      <protection/>
    </xf>
    <xf numFmtId="0" fontId="8" fillId="0" borderId="0" xfId="63" applyFont="1" applyAlignment="1">
      <alignment vertical="top" wrapText="1"/>
      <protection/>
    </xf>
    <xf numFmtId="0" fontId="8" fillId="0" borderId="11" xfId="63" applyFont="1" applyBorder="1" applyAlignment="1">
      <alignment vertical="top" wrapText="1"/>
      <protection/>
    </xf>
    <xf numFmtId="0" fontId="8" fillId="36" borderId="0" xfId="66" applyFont="1" applyFill="1" applyAlignment="1">
      <alignment wrapText="1"/>
      <protection/>
    </xf>
    <xf numFmtId="0" fontId="53" fillId="36" borderId="0" xfId="64" applyFill="1" applyAlignment="1">
      <alignment wrapText="1"/>
      <protection/>
    </xf>
    <xf numFmtId="0" fontId="53" fillId="0" borderId="0" xfId="64" applyAlignment="1">
      <alignment wrapText="1"/>
      <protection/>
    </xf>
    <xf numFmtId="0" fontId="8" fillId="0" borderId="11" xfId="62" applyFont="1" applyBorder="1" applyAlignment="1">
      <alignment horizontal="left"/>
      <protection/>
    </xf>
    <xf numFmtId="0" fontId="6" fillId="34" borderId="23" xfId="63" applyFont="1" applyFill="1" applyBorder="1" applyAlignment="1">
      <alignment horizontal="left"/>
      <protection/>
    </xf>
    <xf numFmtId="183" fontId="0" fillId="0" borderId="13" xfId="63" applyNumberFormat="1" applyBorder="1">
      <alignment/>
      <protection/>
    </xf>
    <xf numFmtId="4" fontId="0" fillId="0" borderId="13" xfId="63" applyNumberFormat="1" applyBorder="1">
      <alignment/>
      <protection/>
    </xf>
    <xf numFmtId="0" fontId="8" fillId="0" borderId="10" xfId="64" applyFont="1" applyBorder="1" applyAlignment="1">
      <alignment horizontal="left" vertical="top"/>
      <protection/>
    </xf>
    <xf numFmtId="0" fontId="8" fillId="0" borderId="0" xfId="64" applyFont="1" applyAlignment="1">
      <alignment horizontal="left" vertical="top" readingOrder="1"/>
      <protection/>
    </xf>
    <xf numFmtId="2" fontId="8" fillId="0" borderId="0" xfId="64" applyNumberFormat="1" applyFont="1" applyAlignment="1">
      <alignment horizontal="left" vertical="top" readingOrder="1"/>
      <protection/>
    </xf>
    <xf numFmtId="0" fontId="8" fillId="33" borderId="30" xfId="62" applyFont="1" applyFill="1" applyBorder="1" applyAlignment="1">
      <alignment horizontal="left" vertical="top"/>
      <protection/>
    </xf>
    <xf numFmtId="0" fontId="15" fillId="33" borderId="31" xfId="62" applyFont="1" applyFill="1" applyBorder="1" applyAlignment="1">
      <alignment horizontal="center" vertical="top" readingOrder="1"/>
      <protection/>
    </xf>
    <xf numFmtId="0" fontId="15" fillId="0" borderId="12" xfId="62" applyFont="1" applyBorder="1" applyAlignment="1">
      <alignment horizontal="center" vertical="top" wrapText="1" readingOrder="1"/>
      <protection/>
    </xf>
    <xf numFmtId="2" fontId="15" fillId="33" borderId="13" xfId="62" applyNumberFormat="1" applyFont="1" applyFill="1" applyBorder="1" applyAlignment="1">
      <alignment horizontal="center" vertical="top" wrapText="1" readingOrder="1"/>
      <protection/>
    </xf>
    <xf numFmtId="2" fontId="15" fillId="33" borderId="12" xfId="62" applyNumberFormat="1" applyFont="1" applyFill="1" applyBorder="1" applyAlignment="1">
      <alignment horizontal="center" vertical="top" wrapText="1" readingOrder="1"/>
      <protection/>
    </xf>
    <xf numFmtId="0" fontId="15" fillId="33" borderId="32" xfId="62" applyFont="1" applyFill="1" applyBorder="1" applyAlignment="1">
      <alignment horizontal="center" vertical="top" readingOrder="1"/>
      <protection/>
    </xf>
    <xf numFmtId="0" fontId="15" fillId="33" borderId="29" xfId="62" applyFont="1" applyFill="1" applyBorder="1">
      <alignment/>
      <protection/>
    </xf>
    <xf numFmtId="3" fontId="8" fillId="33" borderId="10" xfId="62" applyNumberFormat="1" applyFont="1" applyFill="1" applyBorder="1">
      <alignment/>
      <protection/>
    </xf>
    <xf numFmtId="179" fontId="8" fillId="33" borderId="10" xfId="62" applyNumberFormat="1" applyFont="1" applyFill="1" applyBorder="1">
      <alignment/>
      <protection/>
    </xf>
    <xf numFmtId="2" fontId="8" fillId="33" borderId="14" xfId="62" applyNumberFormat="1" applyFont="1" applyFill="1" applyBorder="1">
      <alignment/>
      <protection/>
    </xf>
    <xf numFmtId="2" fontId="8" fillId="33" borderId="10" xfId="62" applyNumberFormat="1" applyFont="1" applyFill="1" applyBorder="1">
      <alignment/>
      <protection/>
    </xf>
    <xf numFmtId="179" fontId="8" fillId="33" borderId="33" xfId="62" applyNumberFormat="1" applyFont="1" applyFill="1" applyBorder="1" applyAlignment="1">
      <alignment horizontal="left"/>
      <protection/>
    </xf>
    <xf numFmtId="180" fontId="8" fillId="33" borderId="10" xfId="42" applyNumberFormat="1" applyFont="1" applyFill="1" applyBorder="1" applyAlignment="1">
      <alignment/>
    </xf>
    <xf numFmtId="0" fontId="8" fillId="33" borderId="29" xfId="62" applyFont="1" applyFill="1" applyBorder="1">
      <alignment/>
      <protection/>
    </xf>
    <xf numFmtId="4" fontId="8" fillId="33" borderId="10" xfId="62" applyNumberFormat="1" applyFont="1" applyFill="1" applyBorder="1">
      <alignment/>
      <protection/>
    </xf>
    <xf numFmtId="4" fontId="8" fillId="33" borderId="14" xfId="62" applyNumberFormat="1" applyFont="1" applyFill="1" applyBorder="1">
      <alignment/>
      <protection/>
    </xf>
    <xf numFmtId="4" fontId="8" fillId="36" borderId="0" xfId="66" applyNumberFormat="1" applyFont="1" applyFill="1">
      <alignment/>
      <protection/>
    </xf>
    <xf numFmtId="4" fontId="53" fillId="36" borderId="0" xfId="64" applyNumberFormat="1" applyFill="1">
      <alignment/>
      <protection/>
    </xf>
    <xf numFmtId="180" fontId="53" fillId="36" borderId="0" xfId="64" applyNumberFormat="1" applyFill="1">
      <alignment/>
      <protection/>
    </xf>
    <xf numFmtId="4" fontId="15" fillId="0" borderId="29" xfId="62" applyNumberFormat="1" applyFont="1" applyBorder="1">
      <alignment/>
      <protection/>
    </xf>
    <xf numFmtId="4" fontId="8" fillId="0" borderId="10" xfId="62" applyNumberFormat="1" applyFont="1" applyBorder="1">
      <alignment/>
      <protection/>
    </xf>
    <xf numFmtId="4" fontId="15" fillId="0" borderId="12" xfId="62" applyNumberFormat="1" applyFont="1" applyBorder="1">
      <alignment/>
      <protection/>
    </xf>
    <xf numFmtId="4" fontId="15" fillId="0" borderId="13" xfId="62" applyNumberFormat="1" applyFont="1" applyBorder="1">
      <alignment/>
      <protection/>
    </xf>
    <xf numFmtId="4" fontId="15" fillId="0" borderId="14" xfId="62" applyNumberFormat="1" applyFont="1" applyBorder="1">
      <alignment/>
      <protection/>
    </xf>
    <xf numFmtId="179" fontId="8" fillId="33" borderId="30" xfId="62" applyNumberFormat="1" applyFont="1" applyFill="1" applyBorder="1" applyAlignment="1">
      <alignment horizontal="left"/>
      <protection/>
    </xf>
    <xf numFmtId="0" fontId="8" fillId="33" borderId="14" xfId="62" applyFont="1" applyFill="1" applyBorder="1">
      <alignment/>
      <protection/>
    </xf>
    <xf numFmtId="0" fontId="8" fillId="33" borderId="18" xfId="62" applyFont="1" applyFill="1" applyBorder="1">
      <alignment/>
      <protection/>
    </xf>
    <xf numFmtId="4" fontId="8" fillId="33" borderId="17" xfId="62" applyNumberFormat="1" applyFont="1" applyFill="1" applyBorder="1">
      <alignment/>
      <protection/>
    </xf>
    <xf numFmtId="4" fontId="8" fillId="33" borderId="11" xfId="62" applyNumberFormat="1" applyFont="1" applyFill="1" applyBorder="1">
      <alignment/>
      <protection/>
    </xf>
    <xf numFmtId="0" fontId="15" fillId="0" borderId="29" xfId="62" applyFont="1" applyBorder="1">
      <alignment/>
      <protection/>
    </xf>
    <xf numFmtId="0" fontId="15" fillId="0" borderId="10" xfId="62" applyFont="1" applyBorder="1">
      <alignment/>
      <protection/>
    </xf>
    <xf numFmtId="4" fontId="15" fillId="0" borderId="12" xfId="62" applyNumberFormat="1" applyFont="1" applyBorder="1">
      <alignment/>
      <protection/>
    </xf>
    <xf numFmtId="4" fontId="15" fillId="0" borderId="11" xfId="62" applyNumberFormat="1" applyFont="1" applyBorder="1">
      <alignment/>
      <protection/>
    </xf>
    <xf numFmtId="0" fontId="15" fillId="33" borderId="29" xfId="62" applyFont="1" applyFill="1" applyBorder="1">
      <alignment/>
      <protection/>
    </xf>
    <xf numFmtId="4" fontId="15" fillId="0" borderId="10" xfId="62" applyNumberFormat="1" applyFont="1" applyBorder="1">
      <alignment/>
      <protection/>
    </xf>
    <xf numFmtId="4" fontId="15" fillId="0" borderId="14" xfId="62" applyNumberFormat="1" applyFont="1" applyBorder="1">
      <alignment/>
      <protection/>
    </xf>
    <xf numFmtId="4" fontId="15" fillId="0" borderId="13" xfId="62" applyNumberFormat="1" applyFont="1" applyBorder="1">
      <alignment/>
      <protection/>
    </xf>
    <xf numFmtId="0" fontId="8" fillId="0" borderId="29" xfId="62" applyFont="1" applyBorder="1">
      <alignment/>
      <protection/>
    </xf>
    <xf numFmtId="0" fontId="8" fillId="0" borderId="10" xfId="62" applyFont="1" applyBorder="1">
      <alignment/>
      <protection/>
    </xf>
    <xf numFmtId="4" fontId="8" fillId="0" borderId="14" xfId="62" applyNumberFormat="1" applyFont="1" applyBorder="1">
      <alignment/>
      <protection/>
    </xf>
    <xf numFmtId="4" fontId="8" fillId="0" borderId="11" xfId="62" applyNumberFormat="1" applyFont="1" applyBorder="1">
      <alignment/>
      <protection/>
    </xf>
    <xf numFmtId="179" fontId="8" fillId="33" borderId="14" xfId="42" applyFont="1" applyFill="1" applyBorder="1" applyAlignment="1">
      <alignment/>
    </xf>
    <xf numFmtId="4" fontId="8" fillId="33" borderId="10" xfId="42" applyNumberFormat="1" applyFont="1" applyFill="1" applyBorder="1" applyAlignment="1">
      <alignment/>
    </xf>
    <xf numFmtId="10" fontId="8" fillId="36" borderId="0" xfId="69" applyNumberFormat="1" applyFont="1" applyFill="1" applyAlignment="1">
      <alignment/>
    </xf>
    <xf numFmtId="0" fontId="15" fillId="33" borderId="34" xfId="62" applyFont="1" applyFill="1" applyBorder="1">
      <alignment/>
      <protection/>
    </xf>
    <xf numFmtId="0" fontId="15" fillId="33" borderId="16" xfId="62" applyFont="1" applyFill="1" applyBorder="1">
      <alignment/>
      <protection/>
    </xf>
    <xf numFmtId="3" fontId="15" fillId="33" borderId="16" xfId="62" applyNumberFormat="1" applyFont="1" applyFill="1" applyBorder="1">
      <alignment/>
      <protection/>
    </xf>
    <xf numFmtId="4" fontId="15" fillId="33" borderId="12" xfId="42" applyNumberFormat="1" applyFont="1" applyFill="1" applyBorder="1" applyAlignment="1">
      <alignment/>
    </xf>
    <xf numFmtId="4" fontId="15" fillId="33" borderId="16" xfId="42" applyNumberFormat="1" applyFont="1" applyFill="1" applyBorder="1" applyAlignment="1">
      <alignment/>
    </xf>
    <xf numFmtId="0" fontId="15" fillId="33" borderId="35" xfId="62" applyFont="1" applyFill="1" applyBorder="1" applyAlignment="1">
      <alignment horizontal="left"/>
      <protection/>
    </xf>
    <xf numFmtId="3" fontId="15" fillId="33" borderId="0" xfId="62" applyNumberFormat="1" applyFont="1" applyFill="1">
      <alignment/>
      <protection/>
    </xf>
    <xf numFmtId="179" fontId="15" fillId="33" borderId="0" xfId="42" applyFont="1" applyFill="1" applyBorder="1" applyAlignment="1">
      <alignment/>
    </xf>
    <xf numFmtId="2" fontId="15" fillId="33" borderId="0" xfId="62" applyNumberFormat="1" applyFont="1" applyFill="1">
      <alignment/>
      <protection/>
    </xf>
    <xf numFmtId="2" fontId="15" fillId="33" borderId="30" xfId="62" applyNumberFormat="1" applyFont="1" applyFill="1" applyBorder="1" applyAlignment="1">
      <alignment horizontal="left"/>
      <protection/>
    </xf>
    <xf numFmtId="0" fontId="8" fillId="0" borderId="29" xfId="63" applyFont="1" applyBorder="1" applyAlignment="1">
      <alignment horizontal="left"/>
      <protection/>
    </xf>
    <xf numFmtId="0" fontId="8" fillId="0" borderId="0" xfId="63" applyFont="1" applyAlignment="1">
      <alignment horizontal="left"/>
      <protection/>
    </xf>
    <xf numFmtId="0" fontId="8" fillId="0" borderId="30" xfId="63" applyFont="1" applyBorder="1" applyAlignment="1">
      <alignment horizontal="left"/>
      <protection/>
    </xf>
    <xf numFmtId="3" fontId="8" fillId="33" borderId="27" xfId="62" applyNumberFormat="1" applyFont="1" applyFill="1" applyBorder="1" applyAlignment="1">
      <alignment vertical="top"/>
      <protection/>
    </xf>
    <xf numFmtId="3" fontId="15" fillId="33" borderId="0" xfId="62" applyNumberFormat="1" applyFont="1" applyFill="1" applyAlignment="1">
      <alignment horizontal="left" vertical="top"/>
      <protection/>
    </xf>
    <xf numFmtId="3" fontId="15" fillId="33" borderId="0" xfId="62" applyNumberFormat="1" applyFont="1" applyFill="1" applyAlignment="1">
      <alignment horizontal="left" vertical="top" readingOrder="1"/>
      <protection/>
    </xf>
    <xf numFmtId="3" fontId="15" fillId="33" borderId="12" xfId="62" applyNumberFormat="1" applyFont="1" applyFill="1" applyBorder="1" applyAlignment="1">
      <alignment horizontal="center" vertical="top" readingOrder="1"/>
      <protection/>
    </xf>
    <xf numFmtId="3" fontId="15" fillId="33" borderId="10" xfId="62" applyNumberFormat="1" applyFont="1" applyFill="1" applyBorder="1" applyAlignment="1">
      <alignment horizontal="center" vertical="top" readingOrder="1"/>
      <protection/>
    </xf>
    <xf numFmtId="0" fontId="8" fillId="33" borderId="10" xfId="62" applyFont="1" applyFill="1" applyBorder="1" applyAlignment="1">
      <alignment horizontal="center" vertical="top" readingOrder="1"/>
      <protection/>
    </xf>
    <xf numFmtId="2" fontId="53" fillId="36" borderId="0" xfId="64" applyNumberFormat="1" applyFill="1">
      <alignment/>
      <protection/>
    </xf>
    <xf numFmtId="3" fontId="8" fillId="33" borderId="10" xfId="62" applyNumberFormat="1" applyFont="1" applyFill="1" applyBorder="1" applyAlignment="1">
      <alignment horizontal="center" vertical="top" readingOrder="1"/>
      <protection/>
    </xf>
    <xf numFmtId="4" fontId="15" fillId="33" borderId="14" xfId="42" applyNumberFormat="1" applyFont="1" applyFill="1" applyBorder="1" applyAlignment="1">
      <alignment/>
    </xf>
    <xf numFmtId="49" fontId="3" fillId="34" borderId="0" xfId="64" applyNumberFormat="1" applyFont="1" applyFill="1" applyAlignment="1">
      <alignment horizontal="right"/>
      <protection/>
    </xf>
    <xf numFmtId="4" fontId="15" fillId="33" borderId="10" xfId="42" applyNumberFormat="1" applyFont="1" applyFill="1" applyBorder="1" applyAlignment="1">
      <alignment/>
    </xf>
    <xf numFmtId="4" fontId="15" fillId="33" borderId="20" xfId="42" applyNumberFormat="1" applyFont="1" applyFill="1" applyBorder="1" applyAlignment="1">
      <alignment/>
    </xf>
    <xf numFmtId="0" fontId="8" fillId="33" borderId="29" xfId="62" applyFont="1" applyFill="1" applyBorder="1">
      <alignment/>
      <protection/>
    </xf>
    <xf numFmtId="4" fontId="8" fillId="33" borderId="10" xfId="42" applyNumberFormat="1" applyFont="1" applyFill="1" applyBorder="1" applyAlignment="1">
      <alignment/>
    </xf>
    <xf numFmtId="4" fontId="8" fillId="33" borderId="14" xfId="42" applyNumberFormat="1" applyFont="1" applyFill="1" applyBorder="1" applyAlignment="1">
      <alignment/>
    </xf>
    <xf numFmtId="4" fontId="8" fillId="33" borderId="17" xfId="42" applyNumberFormat="1" applyFont="1" applyFill="1" applyBorder="1" applyAlignment="1">
      <alignment/>
    </xf>
    <xf numFmtId="3" fontId="8" fillId="33" borderId="10" xfId="42" applyNumberFormat="1" applyFont="1" applyFill="1" applyBorder="1" applyAlignment="1">
      <alignment/>
    </xf>
    <xf numFmtId="179" fontId="8" fillId="33" borderId="10" xfId="42" applyFont="1" applyFill="1" applyBorder="1" applyAlignment="1">
      <alignment/>
    </xf>
    <xf numFmtId="179" fontId="8" fillId="36" borderId="0" xfId="66" applyNumberFormat="1" applyFont="1" applyFill="1">
      <alignment/>
      <protection/>
    </xf>
    <xf numFmtId="3" fontId="53" fillId="36" borderId="0" xfId="64" applyNumberFormat="1" applyFill="1">
      <alignment/>
      <protection/>
    </xf>
    <xf numFmtId="0" fontId="8" fillId="33" borderId="0" xfId="62" applyFont="1" applyFill="1" applyAlignment="1">
      <alignment horizontal="center" vertical="top" readingOrder="1"/>
      <protection/>
    </xf>
    <xf numFmtId="0" fontId="15" fillId="0" borderId="10" xfId="62" applyFont="1" applyBorder="1" applyAlignment="1">
      <alignment horizontal="center" vertical="top" wrapText="1" readingOrder="1"/>
      <protection/>
    </xf>
    <xf numFmtId="2" fontId="15" fillId="33" borderId="14" xfId="62" applyNumberFormat="1" applyFont="1" applyFill="1" applyBorder="1" applyAlignment="1">
      <alignment horizontal="center" vertical="top" wrapText="1" readingOrder="1"/>
      <protection/>
    </xf>
    <xf numFmtId="2" fontId="15" fillId="33" borderId="10" xfId="62" applyNumberFormat="1" applyFont="1" applyFill="1" applyBorder="1" applyAlignment="1">
      <alignment horizontal="center" vertical="top" wrapText="1" readingOrder="1"/>
      <protection/>
    </xf>
    <xf numFmtId="0" fontId="15" fillId="33" borderId="33" xfId="62" applyFont="1" applyFill="1" applyBorder="1" applyAlignment="1">
      <alignment horizontal="center" vertical="top" readingOrder="1"/>
      <protection/>
    </xf>
    <xf numFmtId="3" fontId="8" fillId="33" borderId="10" xfId="62" applyNumberFormat="1" applyFont="1" applyFill="1" applyBorder="1" applyAlignment="1">
      <alignment horizontal="right" vertical="top" readingOrder="1"/>
      <protection/>
    </xf>
    <xf numFmtId="0" fontId="8" fillId="0" borderId="10" xfId="62" applyFont="1" applyBorder="1" applyAlignment="1">
      <alignment horizontal="right" vertical="top" wrapText="1" readingOrder="1"/>
      <protection/>
    </xf>
    <xf numFmtId="0" fontId="8" fillId="33" borderId="33" xfId="62" applyFont="1" applyFill="1" applyBorder="1" applyAlignment="1">
      <alignment horizontal="right" vertical="top" readingOrder="1"/>
      <protection/>
    </xf>
    <xf numFmtId="0" fontId="15" fillId="33" borderId="30" xfId="62" applyFont="1" applyFill="1" applyBorder="1" applyAlignment="1">
      <alignment horizontal="center" vertical="top" readingOrder="1"/>
      <protection/>
    </xf>
    <xf numFmtId="4" fontId="15" fillId="0" borderId="10" xfId="62" applyNumberFormat="1" applyFont="1" applyBorder="1">
      <alignment/>
      <protection/>
    </xf>
    <xf numFmtId="4" fontId="8" fillId="0" borderId="10" xfId="62" applyNumberFormat="1" applyFont="1" applyBorder="1">
      <alignment/>
      <protection/>
    </xf>
    <xf numFmtId="4" fontId="8" fillId="0" borderId="14" xfId="62" applyNumberFormat="1" applyFont="1" applyBorder="1">
      <alignment/>
      <protection/>
    </xf>
    <xf numFmtId="0" fontId="8" fillId="33" borderId="30" xfId="62" applyFont="1" applyFill="1" applyBorder="1" applyAlignment="1">
      <alignment horizontal="center" vertical="top" readingOrder="1"/>
      <protection/>
    </xf>
    <xf numFmtId="199" fontId="8" fillId="36" borderId="0" xfId="69" applyNumberFormat="1" applyFont="1" applyFill="1" applyAlignment="1">
      <alignment/>
    </xf>
    <xf numFmtId="0" fontId="8" fillId="33" borderId="33" xfId="62" applyFont="1" applyFill="1" applyBorder="1" applyAlignment="1">
      <alignment horizontal="center" vertical="top" readingOrder="1"/>
      <protection/>
    </xf>
    <xf numFmtId="180" fontId="8" fillId="33" borderId="10" xfId="42" applyNumberFormat="1" applyFont="1" applyFill="1" applyBorder="1" applyAlignment="1">
      <alignment horizontal="right"/>
    </xf>
    <xf numFmtId="4" fontId="15" fillId="0" borderId="11" xfId="62" applyNumberFormat="1" applyFont="1" applyBorder="1">
      <alignment/>
      <protection/>
    </xf>
    <xf numFmtId="4" fontId="8" fillId="0" borderId="29" xfId="62" applyNumberFormat="1" applyFont="1" applyBorder="1">
      <alignment/>
      <protection/>
    </xf>
    <xf numFmtId="0" fontId="8" fillId="36" borderId="0" xfId="66" applyFont="1" applyFill="1" applyAlignment="1">
      <alignment horizontal="left"/>
      <protection/>
    </xf>
    <xf numFmtId="0" fontId="15" fillId="33" borderId="20" xfId="62" applyFont="1" applyFill="1" applyBorder="1" applyAlignment="1">
      <alignment horizontal="center"/>
      <protection/>
    </xf>
    <xf numFmtId="0" fontId="15" fillId="33" borderId="36" xfId="62" applyFont="1" applyFill="1" applyBorder="1" applyAlignment="1">
      <alignment horizontal="center"/>
      <protection/>
    </xf>
    <xf numFmtId="0" fontId="15" fillId="33" borderId="37" xfId="62" applyFont="1" applyFill="1" applyBorder="1" applyAlignment="1">
      <alignment horizontal="center"/>
      <protection/>
    </xf>
    <xf numFmtId="0" fontId="15" fillId="33" borderId="10" xfId="62" applyFont="1" applyFill="1" applyBorder="1" applyAlignment="1">
      <alignment horizontal="center"/>
      <protection/>
    </xf>
    <xf numFmtId="0" fontId="15" fillId="33" borderId="0" xfId="62" applyFont="1" applyFill="1" applyBorder="1" applyAlignment="1">
      <alignment horizontal="center"/>
      <protection/>
    </xf>
    <xf numFmtId="0" fontId="15" fillId="33" borderId="11" xfId="62" applyFont="1" applyFill="1" applyBorder="1" applyAlignment="1">
      <alignment horizontal="center"/>
      <protection/>
    </xf>
    <xf numFmtId="0" fontId="8" fillId="0" borderId="10" xfId="65" applyFont="1" applyFill="1" applyBorder="1" applyAlignment="1">
      <alignment horizontal="left" vertical="top" wrapText="1" readingOrder="1"/>
      <protection/>
    </xf>
    <xf numFmtId="0" fontId="8" fillId="0" borderId="0" xfId="65" applyFont="1" applyFill="1" applyBorder="1" applyAlignment="1">
      <alignment horizontal="left" vertical="top" wrapText="1" readingOrder="1"/>
      <protection/>
    </xf>
    <xf numFmtId="0" fontId="8" fillId="0" borderId="11" xfId="65" applyFont="1" applyFill="1" applyBorder="1" applyAlignment="1">
      <alignment horizontal="left" vertical="top" wrapText="1" readingOrder="1"/>
      <protection/>
    </xf>
    <xf numFmtId="0" fontId="8" fillId="0" borderId="10" xfId="65" applyFont="1" applyFill="1" applyBorder="1" applyAlignment="1">
      <alignment horizontal="left"/>
      <protection/>
    </xf>
    <xf numFmtId="0" fontId="8" fillId="0" borderId="0" xfId="65" applyFont="1" applyFill="1" applyBorder="1" applyAlignment="1">
      <alignment horizontal="left"/>
      <protection/>
    </xf>
    <xf numFmtId="0" fontId="8" fillId="0" borderId="11" xfId="65" applyFont="1" applyFill="1" applyBorder="1" applyAlignment="1">
      <alignment horizontal="left"/>
      <protection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6" fillId="0" borderId="13" xfId="63" applyFont="1" applyBorder="1" applyAlignment="1">
      <alignment horizontal="center"/>
      <protection/>
    </xf>
    <xf numFmtId="0" fontId="8" fillId="0" borderId="10" xfId="63" applyFont="1" applyFill="1" applyBorder="1" applyAlignment="1">
      <alignment horizontal="left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11" xfId="63" applyFont="1" applyFill="1" applyBorder="1" applyAlignment="1">
      <alignment horizontal="left"/>
      <protection/>
    </xf>
    <xf numFmtId="0" fontId="12" fillId="0" borderId="0" xfId="0" applyFont="1" applyBorder="1" applyAlignment="1">
      <alignment horizontal="left" vertical="top" wrapText="1"/>
    </xf>
    <xf numFmtId="0" fontId="15" fillId="0" borderId="13" xfId="63" applyFont="1" applyFill="1" applyBorder="1" applyAlignment="1">
      <alignment horizontal="center" vertical="top" readingOrder="1"/>
      <protection/>
    </xf>
    <xf numFmtId="0" fontId="15" fillId="0" borderId="10" xfId="62" applyFont="1" applyFill="1" applyBorder="1" applyAlignment="1">
      <alignment horizontal="left" vertical="top" wrapText="1" readingOrder="1"/>
      <protection/>
    </xf>
    <xf numFmtId="0" fontId="15" fillId="0" borderId="0" xfId="62" applyFont="1" applyFill="1" applyBorder="1" applyAlignment="1">
      <alignment horizontal="left" vertical="top" wrapText="1" readingOrder="1"/>
      <protection/>
    </xf>
    <xf numFmtId="0" fontId="15" fillId="0" borderId="11" xfId="62" applyFont="1" applyFill="1" applyBorder="1" applyAlignment="1">
      <alignment horizontal="left" vertical="top" wrapText="1" readingOrder="1"/>
      <protection/>
    </xf>
    <xf numFmtId="0" fontId="0" fillId="0" borderId="13" xfId="0" applyBorder="1" applyAlignment="1">
      <alignment wrapText="1"/>
    </xf>
    <xf numFmtId="0" fontId="48" fillId="0" borderId="0" xfId="57" applyFill="1" applyBorder="1" applyAlignment="1">
      <alignment horizontal="center" vertical="top" wrapText="1" readingOrder="1"/>
    </xf>
    <xf numFmtId="0" fontId="15" fillId="33" borderId="10" xfId="62" applyFont="1" applyFill="1" applyBorder="1" applyAlignment="1">
      <alignment horizontal="left" vertical="top" wrapText="1" readingOrder="1"/>
      <protection/>
    </xf>
    <xf numFmtId="0" fontId="15" fillId="33" borderId="0" xfId="62" applyFont="1" applyFill="1" applyBorder="1" applyAlignment="1">
      <alignment horizontal="left" vertical="top" wrapText="1" readingOrder="1"/>
      <protection/>
    </xf>
    <xf numFmtId="0" fontId="15" fillId="33" borderId="11" xfId="62" applyFont="1" applyFill="1" applyBorder="1" applyAlignment="1">
      <alignment horizontal="left" vertical="top" wrapText="1" readingOrder="1"/>
      <protection/>
    </xf>
    <xf numFmtId="0" fontId="56" fillId="0" borderId="13" xfId="63" applyFont="1" applyFill="1" applyBorder="1" applyAlignment="1">
      <alignment horizontal="center"/>
      <protection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48" fillId="0" borderId="10" xfId="57" applyFill="1" applyBorder="1" applyAlignment="1">
      <alignment horizontal="center" vertical="top" wrapText="1" readingOrder="1"/>
    </xf>
    <xf numFmtId="179" fontId="8" fillId="0" borderId="10" xfId="63" applyNumberFormat="1" applyFont="1" applyFill="1" applyBorder="1" applyAlignment="1">
      <alignment horizontal="left"/>
      <protection/>
    </xf>
    <xf numFmtId="0" fontId="15" fillId="33" borderId="10" xfId="62" applyFont="1" applyFill="1" applyBorder="1" applyAlignment="1" applyProtection="1">
      <alignment horizontal="left" vertical="top" wrapText="1" readingOrder="1"/>
      <protection/>
    </xf>
    <xf numFmtId="0" fontId="53" fillId="0" borderId="0" xfId="64" applyBorder="1">
      <alignment/>
      <protection/>
    </xf>
    <xf numFmtId="0" fontId="53" fillId="0" borderId="11" xfId="64" applyBorder="1">
      <alignment/>
      <protection/>
    </xf>
    <xf numFmtId="0" fontId="15" fillId="0" borderId="13" xfId="63" applyFont="1" applyBorder="1" applyAlignment="1">
      <alignment horizontal="center" vertical="top" readingOrder="1"/>
      <protection/>
    </xf>
    <xf numFmtId="0" fontId="53" fillId="0" borderId="13" xfId="64" applyBorder="1" applyAlignment="1">
      <alignment wrapText="1"/>
      <protection/>
    </xf>
    <xf numFmtId="0" fontId="8" fillId="0" borderId="29" xfId="63" applyFont="1" applyBorder="1" applyAlignment="1">
      <alignment horizontal="left"/>
      <protection/>
    </xf>
    <xf numFmtId="0" fontId="8" fillId="0" borderId="0" xfId="63" applyFont="1" applyAlignment="1">
      <alignment horizontal="left"/>
      <protection/>
    </xf>
    <xf numFmtId="0" fontId="8" fillId="0" borderId="30" xfId="63" applyFont="1" applyBorder="1" applyAlignment="1">
      <alignment horizontal="left"/>
      <protection/>
    </xf>
    <xf numFmtId="199" fontId="15" fillId="33" borderId="0" xfId="69" applyNumberFormat="1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rmal 3 2" xfId="64"/>
    <cellStyle name="Normal 4" xfId="65"/>
    <cellStyle name="Normal_PORTFOLIOS AS ON 30 Sep 2011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6"/>
  <sheetViews>
    <sheetView showGridLines="0" tabSelected="1" view="pageBreakPreview" zoomScale="80" zoomScaleSheetLayoutView="80" zoomScalePageLayoutView="0" workbookViewId="0" topLeftCell="B3">
      <selection activeCell="B17" sqref="B17"/>
    </sheetView>
  </sheetViews>
  <sheetFormatPr defaultColWidth="9.140625" defaultRowHeight="15"/>
  <cols>
    <col min="1" max="1" width="9.140625" style="3" hidden="1" customWidth="1"/>
    <col min="2" max="2" width="81.57421875" style="3" bestFit="1" customWidth="1"/>
    <col min="3" max="3" width="18.00390625" style="3" bestFit="1" customWidth="1"/>
    <col min="4" max="4" width="14.57421875" style="3" bestFit="1" customWidth="1"/>
    <col min="5" max="7" width="15.421875" style="3" customWidth="1"/>
    <col min="8" max="8" width="17.421875" style="66" customWidth="1"/>
    <col min="9" max="9" width="14.8515625" style="1" bestFit="1" customWidth="1"/>
    <col min="10" max="10" width="16.7109375" style="2" customWidth="1"/>
    <col min="11" max="11" width="9.8515625" style="3" bestFit="1" customWidth="1"/>
    <col min="12" max="16384" width="9.140625" style="3" customWidth="1"/>
  </cols>
  <sheetData>
    <row r="1" spans="2:8" ht="15" hidden="1">
      <c r="B1" s="521" t="s">
        <v>0</v>
      </c>
      <c r="C1" s="522"/>
      <c r="D1" s="522"/>
      <c r="E1" s="522"/>
      <c r="F1" s="522"/>
      <c r="G1" s="522"/>
      <c r="H1" s="523"/>
    </row>
    <row r="2" spans="2:8" ht="15" hidden="1">
      <c r="B2" s="524" t="s">
        <v>1</v>
      </c>
      <c r="C2" s="525"/>
      <c r="D2" s="525"/>
      <c r="E2" s="525"/>
      <c r="F2" s="525"/>
      <c r="G2" s="525"/>
      <c r="H2" s="526"/>
    </row>
    <row r="3" spans="2:8" ht="15">
      <c r="B3" s="4" t="s">
        <v>2</v>
      </c>
      <c r="C3" s="5"/>
      <c r="D3" s="6"/>
      <c r="E3" s="7"/>
      <c r="F3" s="7"/>
      <c r="G3" s="7"/>
      <c r="H3" s="8"/>
    </row>
    <row r="4" spans="2:8" ht="15">
      <c r="B4" s="9" t="s">
        <v>3</v>
      </c>
      <c r="C4" s="5"/>
      <c r="D4" s="10"/>
      <c r="E4" s="5"/>
      <c r="F4" s="5"/>
      <c r="G4" s="5"/>
      <c r="H4" s="11"/>
    </row>
    <row r="5" spans="2:8" ht="15">
      <c r="B5" s="9" t="s">
        <v>559</v>
      </c>
      <c r="C5" s="12"/>
      <c r="D5" s="13"/>
      <c r="E5" s="12"/>
      <c r="F5" s="12"/>
      <c r="G5" s="12"/>
      <c r="H5" s="14"/>
    </row>
    <row r="6" spans="2:10" s="18" customFormat="1" ht="15">
      <c r="B6" s="9"/>
      <c r="C6" s="15"/>
      <c r="D6" s="16"/>
      <c r="E6" s="15"/>
      <c r="F6" s="15"/>
      <c r="G6" s="15"/>
      <c r="H6" s="17"/>
      <c r="I6" s="1"/>
      <c r="J6" s="2"/>
    </row>
    <row r="7" spans="2:10" s="18" customFormat="1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447</v>
      </c>
      <c r="H7" s="23" t="s">
        <v>10</v>
      </c>
      <c r="I7" s="1"/>
      <c r="J7" s="24"/>
    </row>
    <row r="8" spans="2:10" s="18" customFormat="1" ht="15">
      <c r="B8" s="29" t="s">
        <v>26</v>
      </c>
      <c r="C8" s="30"/>
      <c r="D8" s="36"/>
      <c r="E8" s="32"/>
      <c r="F8" s="33"/>
      <c r="G8" s="33"/>
      <c r="H8" s="34"/>
      <c r="I8" s="1"/>
      <c r="J8" s="1"/>
    </row>
    <row r="9" spans="2:10" s="18" customFormat="1" ht="15">
      <c r="B9" s="29" t="s">
        <v>89</v>
      </c>
      <c r="C9" s="30"/>
      <c r="D9" s="36"/>
      <c r="E9" s="32"/>
      <c r="F9" s="33"/>
      <c r="G9" s="33"/>
      <c r="H9" s="34"/>
      <c r="I9" s="1"/>
      <c r="J9" s="1"/>
    </row>
    <row r="10" spans="2:10" s="18" customFormat="1" ht="15">
      <c r="B10" s="30" t="s">
        <v>367</v>
      </c>
      <c r="C10" s="30" t="s">
        <v>17</v>
      </c>
      <c r="D10" s="36">
        <v>2750000</v>
      </c>
      <c r="E10" s="32">
        <v>2965.41</v>
      </c>
      <c r="F10" s="33">
        <v>44.37</v>
      </c>
      <c r="G10" s="33">
        <v>5.859699999999999</v>
      </c>
      <c r="H10" s="198" t="s">
        <v>368</v>
      </c>
      <c r="I10" s="1"/>
      <c r="J10" s="1"/>
    </row>
    <row r="11" spans="2:10" s="18" customFormat="1" ht="15">
      <c r="B11" s="30" t="s">
        <v>434</v>
      </c>
      <c r="C11" s="30" t="s">
        <v>17</v>
      </c>
      <c r="D11" s="36">
        <v>1000000</v>
      </c>
      <c r="E11" s="32">
        <v>1069.05</v>
      </c>
      <c r="F11" s="33">
        <v>16</v>
      </c>
      <c r="G11" s="33">
        <v>5.739</v>
      </c>
      <c r="H11" s="198" t="s">
        <v>435</v>
      </c>
      <c r="I11" s="1"/>
      <c r="J11" s="1"/>
    </row>
    <row r="12" spans="2:10" s="18" customFormat="1" ht="15">
      <c r="B12" s="30" t="s">
        <v>439</v>
      </c>
      <c r="C12" s="30" t="s">
        <v>17</v>
      </c>
      <c r="D12" s="36">
        <v>1000000</v>
      </c>
      <c r="E12" s="32">
        <v>1015.5</v>
      </c>
      <c r="F12" s="33">
        <v>15.19</v>
      </c>
      <c r="G12" s="33">
        <v>5.9514</v>
      </c>
      <c r="H12" s="198" t="s">
        <v>440</v>
      </c>
      <c r="I12" s="1"/>
      <c r="J12" s="1"/>
    </row>
    <row r="13" spans="2:10" s="18" customFormat="1" ht="15">
      <c r="B13" s="30" t="s">
        <v>529</v>
      </c>
      <c r="C13" s="30" t="s">
        <v>17</v>
      </c>
      <c r="D13" s="36">
        <v>500000</v>
      </c>
      <c r="E13" s="32">
        <v>500.98</v>
      </c>
      <c r="F13" s="33">
        <v>7.5</v>
      </c>
      <c r="G13" s="33">
        <v>6.364399999999999</v>
      </c>
      <c r="H13" s="198" t="s">
        <v>530</v>
      </c>
      <c r="I13" s="1"/>
      <c r="J13" s="1"/>
    </row>
    <row r="14" spans="2:10" s="18" customFormat="1" ht="15">
      <c r="B14" s="30" t="s">
        <v>361</v>
      </c>
      <c r="C14" s="30" t="s">
        <v>17</v>
      </c>
      <c r="D14" s="36">
        <v>250000</v>
      </c>
      <c r="E14" s="32">
        <v>261.38</v>
      </c>
      <c r="F14" s="33">
        <v>3.91</v>
      </c>
      <c r="G14" s="33">
        <v>6.0723</v>
      </c>
      <c r="H14" s="198" t="s">
        <v>362</v>
      </c>
      <c r="I14" s="1"/>
      <c r="J14" s="1"/>
    </row>
    <row r="15" spans="2:10" s="18" customFormat="1" ht="15">
      <c r="B15" s="30" t="s">
        <v>29</v>
      </c>
      <c r="C15" s="30" t="s">
        <v>17</v>
      </c>
      <c r="D15" s="36">
        <v>50000</v>
      </c>
      <c r="E15" s="32">
        <v>54.43</v>
      </c>
      <c r="F15" s="33">
        <v>0.81</v>
      </c>
      <c r="G15" s="33">
        <v>4.715</v>
      </c>
      <c r="H15" s="198" t="s">
        <v>30</v>
      </c>
      <c r="I15" s="1"/>
      <c r="J15" s="1"/>
    </row>
    <row r="16" spans="2:10" s="47" customFormat="1" ht="15">
      <c r="B16" s="29" t="s">
        <v>25</v>
      </c>
      <c r="C16" s="29"/>
      <c r="D16" s="42"/>
      <c r="E16" s="44">
        <f>SUM(E10:E15)</f>
        <v>5866.750000000001</v>
      </c>
      <c r="F16" s="44">
        <f>SUM(F10:F15)</f>
        <v>87.78</v>
      </c>
      <c r="G16" s="45"/>
      <c r="H16" s="46"/>
      <c r="I16" s="1"/>
      <c r="J16" s="1"/>
    </row>
    <row r="17" spans="2:10" s="18" customFormat="1" ht="15">
      <c r="B17" s="29" t="s">
        <v>31</v>
      </c>
      <c r="C17" s="30"/>
      <c r="D17" s="36"/>
      <c r="E17" s="32"/>
      <c r="F17" s="33"/>
      <c r="G17" s="33"/>
      <c r="H17" s="46"/>
      <c r="I17" s="1"/>
      <c r="J17" s="1"/>
    </row>
    <row r="18" spans="2:10" s="18" customFormat="1" ht="15">
      <c r="B18" s="29" t="s">
        <v>32</v>
      </c>
      <c r="C18" s="30"/>
      <c r="D18" s="36"/>
      <c r="E18" s="32">
        <v>793.33</v>
      </c>
      <c r="F18" s="372">
        <v>11.87</v>
      </c>
      <c r="G18" s="33"/>
      <c r="H18" s="46"/>
      <c r="I18" s="1"/>
      <c r="J18" s="1"/>
    </row>
    <row r="19" spans="2:10" s="18" customFormat="1" ht="15">
      <c r="B19" s="29" t="s">
        <v>33</v>
      </c>
      <c r="C19" s="30"/>
      <c r="D19" s="48"/>
      <c r="E19" s="49">
        <v>23.220000000000255</v>
      </c>
      <c r="F19" s="372">
        <v>0.35</v>
      </c>
      <c r="G19" s="33"/>
      <c r="H19" s="46"/>
      <c r="I19" s="1"/>
      <c r="J19" s="1"/>
    </row>
    <row r="20" spans="2:10" s="18" customFormat="1" ht="15">
      <c r="B20" s="50" t="s">
        <v>34</v>
      </c>
      <c r="C20" s="50"/>
      <c r="D20" s="51"/>
      <c r="E20" s="52">
        <f>+E16+E18+E19</f>
        <v>6683.300000000001</v>
      </c>
      <c r="F20" s="358">
        <f>+F16+F18+F19</f>
        <v>100</v>
      </c>
      <c r="G20" s="54"/>
      <c r="H20" s="55"/>
      <c r="I20" s="1"/>
      <c r="J20" s="1"/>
    </row>
    <row r="21" spans="2:10" s="18" customFormat="1" ht="15">
      <c r="B21" s="56" t="s">
        <v>35</v>
      </c>
      <c r="C21" s="57"/>
      <c r="D21" s="58"/>
      <c r="E21" s="59"/>
      <c r="F21" s="59"/>
      <c r="G21" s="59"/>
      <c r="H21" s="60"/>
      <c r="I21" s="1"/>
      <c r="J21" s="1"/>
    </row>
    <row r="22" spans="2:10" s="47" customFormat="1" ht="15.75" customHeight="1">
      <c r="B22" s="527" t="s">
        <v>36</v>
      </c>
      <c r="C22" s="528"/>
      <c r="D22" s="528"/>
      <c r="E22" s="528"/>
      <c r="F22" s="528"/>
      <c r="G22" s="528"/>
      <c r="H22" s="529"/>
      <c r="I22" s="1"/>
      <c r="J22" s="1"/>
    </row>
    <row r="23" spans="2:10" s="47" customFormat="1" ht="15.75" customHeight="1">
      <c r="B23" s="330" t="s">
        <v>96</v>
      </c>
      <c r="C23" s="331"/>
      <c r="D23" s="331"/>
      <c r="E23" s="331"/>
      <c r="F23" s="331"/>
      <c r="G23" s="331"/>
      <c r="H23" s="332"/>
      <c r="I23" s="1"/>
      <c r="J23" s="1"/>
    </row>
    <row r="24" spans="2:10" s="47" customFormat="1" ht="15.75" customHeight="1">
      <c r="B24" s="330" t="s">
        <v>438</v>
      </c>
      <c r="C24" s="331"/>
      <c r="D24" s="331"/>
      <c r="E24" s="331"/>
      <c r="F24" s="331"/>
      <c r="G24" s="331"/>
      <c r="H24" s="332"/>
      <c r="I24" s="1"/>
      <c r="J24" s="1"/>
    </row>
    <row r="25" ht="15">
      <c r="J25" s="1"/>
    </row>
    <row r="26" ht="15">
      <c r="J26" s="1"/>
    </row>
    <row r="27" ht="15">
      <c r="J27" s="1"/>
    </row>
    <row r="28" ht="15">
      <c r="J28" s="1"/>
    </row>
    <row r="29" ht="15">
      <c r="J29" s="1"/>
    </row>
    <row r="30" ht="15">
      <c r="J30" s="1"/>
    </row>
    <row r="31" ht="15">
      <c r="J31" s="1"/>
    </row>
    <row r="32" ht="15">
      <c r="J32" s="1"/>
    </row>
    <row r="33" ht="15">
      <c r="J33" s="1"/>
    </row>
    <row r="34" ht="15">
      <c r="J34" s="1"/>
    </row>
    <row r="35" ht="15">
      <c r="J35" s="1"/>
    </row>
    <row r="36" ht="15">
      <c r="J36" s="1"/>
    </row>
    <row r="37" ht="15">
      <c r="J37" s="1"/>
    </row>
    <row r="38" ht="15">
      <c r="J38" s="1"/>
    </row>
    <row r="39" ht="15">
      <c r="J39" s="1"/>
    </row>
    <row r="40" ht="15">
      <c r="J40" s="1"/>
    </row>
    <row r="41" ht="15">
      <c r="J41" s="1"/>
    </row>
    <row r="42" ht="15">
      <c r="J42" s="1"/>
    </row>
    <row r="43" ht="15">
      <c r="J43" s="1"/>
    </row>
    <row r="44" ht="15">
      <c r="J44" s="1"/>
    </row>
    <row r="45" ht="15">
      <c r="J45" s="1"/>
    </row>
    <row r="46" ht="15">
      <c r="J46" s="1"/>
    </row>
    <row r="47" ht="15">
      <c r="J47" s="1"/>
    </row>
    <row r="48" ht="15">
      <c r="J48" s="1"/>
    </row>
    <row r="49" ht="15">
      <c r="J49" s="1"/>
    </row>
    <row r="50" ht="15">
      <c r="J50" s="1"/>
    </row>
    <row r="51" ht="15">
      <c r="J51" s="1"/>
    </row>
    <row r="52" ht="15">
      <c r="J52" s="1"/>
    </row>
    <row r="53" ht="15">
      <c r="J53" s="1"/>
    </row>
    <row r="54" ht="15">
      <c r="J54" s="1"/>
    </row>
    <row r="55" ht="15">
      <c r="J55" s="1"/>
    </row>
    <row r="56" ht="15">
      <c r="J56" s="1"/>
    </row>
    <row r="57" ht="15">
      <c r="J57" s="1"/>
    </row>
    <row r="58" ht="15">
      <c r="J58" s="1"/>
    </row>
    <row r="59" ht="15">
      <c r="J59" s="1"/>
    </row>
    <row r="60" ht="15">
      <c r="J60" s="1"/>
    </row>
    <row r="61" ht="15">
      <c r="J61" s="1"/>
    </row>
    <row r="62" ht="15">
      <c r="J62" s="1"/>
    </row>
    <row r="63" ht="15">
      <c r="J63" s="1"/>
    </row>
    <row r="64" ht="15">
      <c r="J64" s="1"/>
    </row>
    <row r="65" ht="15">
      <c r="J65" s="1"/>
    </row>
    <row r="66" ht="15">
      <c r="J66" s="1"/>
    </row>
    <row r="67" ht="15">
      <c r="J67" s="1"/>
    </row>
    <row r="68" ht="15">
      <c r="J68" s="1"/>
    </row>
    <row r="69" ht="15">
      <c r="J69" s="1"/>
    </row>
    <row r="70" ht="15">
      <c r="J70" s="1"/>
    </row>
    <row r="71" ht="15">
      <c r="J71" s="1"/>
    </row>
    <row r="72" ht="15">
      <c r="J72" s="1"/>
    </row>
    <row r="73" ht="15">
      <c r="J73" s="1"/>
    </row>
    <row r="74" ht="15">
      <c r="J74" s="1"/>
    </row>
    <row r="75" ht="15">
      <c r="J75" s="1"/>
    </row>
    <row r="76" ht="15">
      <c r="J76" s="1"/>
    </row>
    <row r="77" ht="15">
      <c r="J77" s="1"/>
    </row>
    <row r="78" ht="15">
      <c r="J78" s="1"/>
    </row>
    <row r="79" ht="15">
      <c r="J79" s="1"/>
    </row>
    <row r="80" ht="15">
      <c r="J80" s="1"/>
    </row>
    <row r="81" ht="15">
      <c r="J81" s="1"/>
    </row>
    <row r="82" ht="15">
      <c r="J82" s="1"/>
    </row>
    <row r="83" ht="15">
      <c r="J83" s="1"/>
    </row>
    <row r="84" ht="15">
      <c r="J84" s="1"/>
    </row>
    <row r="85" ht="15">
      <c r="J85" s="1"/>
    </row>
    <row r="86" ht="15">
      <c r="J86" s="1"/>
    </row>
  </sheetData>
  <sheetProtection/>
  <mergeCells count="3">
    <mergeCell ref="B1:H1"/>
    <mergeCell ref="B2:H2"/>
    <mergeCell ref="B22:H22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="80" zoomScaleSheetLayoutView="80" zoomScalePageLayoutView="0" workbookViewId="0" topLeftCell="B6">
      <selection activeCell="F53" sqref="F53"/>
    </sheetView>
  </sheetViews>
  <sheetFormatPr defaultColWidth="9.140625" defaultRowHeight="15"/>
  <cols>
    <col min="1" max="1" width="9.140625" style="1" hidden="1" customWidth="1"/>
    <col min="2" max="2" width="69.7109375" style="3" customWidth="1"/>
    <col min="3" max="3" width="18.7109375" style="3" customWidth="1"/>
    <col min="4" max="4" width="17.00390625" style="3" customWidth="1"/>
    <col min="5" max="5" width="18.7109375" style="3" customWidth="1"/>
    <col min="6" max="6" width="10.7109375" style="3" customWidth="1"/>
    <col min="7" max="7" width="14.57421875" style="3" bestFit="1" customWidth="1"/>
    <col min="8" max="8" width="19.8515625" style="66" customWidth="1"/>
    <col min="9" max="9" width="15.140625" style="1" bestFit="1" customWidth="1"/>
    <col min="10" max="10" width="16.57421875" style="2" bestFit="1" customWidth="1"/>
    <col min="11" max="11" width="11.421875" style="1" bestFit="1" customWidth="1"/>
    <col min="12" max="16384" width="9.140625" style="1" customWidth="1"/>
  </cols>
  <sheetData>
    <row r="1" spans="2:8" ht="15" hidden="1">
      <c r="B1" s="521" t="s">
        <v>0</v>
      </c>
      <c r="C1" s="522"/>
      <c r="D1" s="522"/>
      <c r="E1" s="522"/>
      <c r="F1" s="522"/>
      <c r="G1" s="522"/>
      <c r="H1" s="523"/>
    </row>
    <row r="2" spans="2:8" ht="15" hidden="1">
      <c r="B2" s="524" t="s">
        <v>1</v>
      </c>
      <c r="C2" s="525"/>
      <c r="D2" s="525"/>
      <c r="E2" s="525"/>
      <c r="F2" s="525"/>
      <c r="G2" s="525"/>
      <c r="H2" s="526"/>
    </row>
    <row r="3" spans="2:8" ht="15">
      <c r="B3" s="4" t="s">
        <v>2</v>
      </c>
      <c r="C3" s="5"/>
      <c r="D3" s="6"/>
      <c r="E3" s="7"/>
      <c r="F3" s="7"/>
      <c r="G3" s="7"/>
      <c r="H3" s="8"/>
    </row>
    <row r="4" spans="2:8" ht="15">
      <c r="B4" s="4" t="s">
        <v>319</v>
      </c>
      <c r="C4" s="5"/>
      <c r="D4" s="10"/>
      <c r="E4" s="5"/>
      <c r="F4" s="5"/>
      <c r="G4" s="5"/>
      <c r="H4" s="11"/>
    </row>
    <row r="5" spans="2:8" ht="15">
      <c r="B5" s="322" t="s">
        <v>559</v>
      </c>
      <c r="C5" s="12"/>
      <c r="D5" s="13"/>
      <c r="E5" s="12"/>
      <c r="F5" s="12"/>
      <c r="G5" s="12"/>
      <c r="H5" s="14"/>
    </row>
    <row r="6" spans="2:8" ht="15">
      <c r="B6" s="4"/>
      <c r="C6" s="12"/>
      <c r="D6" s="13"/>
      <c r="E6" s="12"/>
      <c r="F6" s="12"/>
      <c r="G6" s="12"/>
      <c r="H6" s="14"/>
    </row>
    <row r="7" spans="2:10" ht="30">
      <c r="B7" s="213" t="s">
        <v>4</v>
      </c>
      <c r="C7" s="213" t="s">
        <v>5</v>
      </c>
      <c r="D7" s="214" t="s">
        <v>6</v>
      </c>
      <c r="E7" s="232" t="s">
        <v>7</v>
      </c>
      <c r="F7" s="233" t="s">
        <v>8</v>
      </c>
      <c r="G7" s="23" t="s">
        <v>447</v>
      </c>
      <c r="H7" s="215" t="s">
        <v>10</v>
      </c>
      <c r="J7" s="24"/>
    </row>
    <row r="8" spans="2:10" ht="15">
      <c r="B8" s="9" t="s">
        <v>11</v>
      </c>
      <c r="C8" s="25"/>
      <c r="D8" s="148"/>
      <c r="E8" s="185"/>
      <c r="F8" s="234"/>
      <c r="G8" s="185"/>
      <c r="H8" s="153"/>
      <c r="J8" s="24"/>
    </row>
    <row r="9" spans="2:10" ht="15">
      <c r="B9" s="9" t="s">
        <v>12</v>
      </c>
      <c r="C9" s="25"/>
      <c r="D9" s="148"/>
      <c r="E9" s="185"/>
      <c r="F9" s="234"/>
      <c r="G9" s="185"/>
      <c r="H9" s="153"/>
      <c r="J9" s="24"/>
    </row>
    <row r="10" spans="2:10" ht="15">
      <c r="B10" s="35" t="s">
        <v>13</v>
      </c>
      <c r="C10" s="25"/>
      <c r="D10" s="148"/>
      <c r="E10" s="185"/>
      <c r="F10" s="234"/>
      <c r="G10" s="185"/>
      <c r="H10" s="153"/>
      <c r="J10" s="1"/>
    </row>
    <row r="11" spans="2:12" ht="15">
      <c r="B11" s="167" t="s">
        <v>14</v>
      </c>
      <c r="C11" s="30" t="s">
        <v>15</v>
      </c>
      <c r="D11" s="36">
        <v>1000</v>
      </c>
      <c r="E11" s="125">
        <v>10357.79</v>
      </c>
      <c r="F11" s="192">
        <v>4.49</v>
      </c>
      <c r="G11" s="368">
        <v>3.895</v>
      </c>
      <c r="H11" s="34" t="s">
        <v>286</v>
      </c>
      <c r="I11" s="223"/>
      <c r="J11" s="37"/>
      <c r="K11" s="37"/>
      <c r="L11" s="223"/>
    </row>
    <row r="12" spans="2:12" ht="15">
      <c r="B12" s="167" t="s">
        <v>61</v>
      </c>
      <c r="C12" s="30" t="s">
        <v>39</v>
      </c>
      <c r="D12" s="36">
        <v>850</v>
      </c>
      <c r="E12" s="125">
        <v>9036.72</v>
      </c>
      <c r="F12" s="192">
        <v>3.92</v>
      </c>
      <c r="G12" s="368">
        <v>3.7687999999999997</v>
      </c>
      <c r="H12" s="34" t="s">
        <v>388</v>
      </c>
      <c r="I12" s="223"/>
      <c r="J12" s="37"/>
      <c r="K12" s="37"/>
      <c r="L12" s="223"/>
    </row>
    <row r="13" spans="2:12" ht="15">
      <c r="B13" s="167" t="s">
        <v>276</v>
      </c>
      <c r="C13" s="30" t="s">
        <v>15</v>
      </c>
      <c r="D13" s="36">
        <v>750</v>
      </c>
      <c r="E13" s="125">
        <v>7999.96</v>
      </c>
      <c r="F13" s="192">
        <v>3.47</v>
      </c>
      <c r="G13" s="368">
        <v>4.1049999999999995</v>
      </c>
      <c r="H13" s="34" t="s">
        <v>285</v>
      </c>
      <c r="I13" s="223"/>
      <c r="J13" s="37"/>
      <c r="K13" s="37"/>
      <c r="L13" s="223"/>
    </row>
    <row r="14" spans="2:12" ht="15">
      <c r="B14" s="167" t="s">
        <v>61</v>
      </c>
      <c r="C14" s="30" t="s">
        <v>39</v>
      </c>
      <c r="D14" s="36">
        <v>500</v>
      </c>
      <c r="E14" s="125">
        <v>5349.8</v>
      </c>
      <c r="F14" s="192">
        <v>2.32</v>
      </c>
      <c r="G14" s="368">
        <v>3.6651</v>
      </c>
      <c r="H14" s="34" t="s">
        <v>284</v>
      </c>
      <c r="I14" s="223"/>
      <c r="J14" s="37"/>
      <c r="K14" s="37"/>
      <c r="L14" s="223"/>
    </row>
    <row r="15" spans="2:12" ht="15">
      <c r="B15" s="167" t="s">
        <v>147</v>
      </c>
      <c r="C15" s="30" t="s">
        <v>15</v>
      </c>
      <c r="D15" s="36">
        <v>400</v>
      </c>
      <c r="E15" s="125">
        <v>4271.27</v>
      </c>
      <c r="F15" s="192">
        <v>1.85</v>
      </c>
      <c r="G15" s="368">
        <v>3.8749</v>
      </c>
      <c r="H15" s="34" t="s">
        <v>287</v>
      </c>
      <c r="I15" s="223"/>
      <c r="J15" s="37"/>
      <c r="K15" s="37"/>
      <c r="L15" s="223"/>
    </row>
    <row r="16" spans="2:12" ht="15">
      <c r="B16" s="167" t="s">
        <v>147</v>
      </c>
      <c r="C16" s="30" t="s">
        <v>15</v>
      </c>
      <c r="D16" s="36">
        <v>100</v>
      </c>
      <c r="E16" s="125">
        <v>1065.44</v>
      </c>
      <c r="F16" s="192">
        <v>0.46</v>
      </c>
      <c r="G16" s="368">
        <v>3.875</v>
      </c>
      <c r="H16" s="34" t="s">
        <v>486</v>
      </c>
      <c r="I16" s="223"/>
      <c r="J16" s="37"/>
      <c r="K16" s="37"/>
      <c r="L16" s="223"/>
    </row>
    <row r="17" spans="2:12" ht="15">
      <c r="B17" s="9" t="s">
        <v>25</v>
      </c>
      <c r="C17" s="25"/>
      <c r="D17" s="169"/>
      <c r="E17" s="122">
        <f>SUM(E11:E16)</f>
        <v>38080.98</v>
      </c>
      <c r="F17" s="122">
        <f>SUM(F11:F16)</f>
        <v>16.51</v>
      </c>
      <c r="G17" s="128"/>
      <c r="H17" s="34"/>
      <c r="I17" s="223"/>
      <c r="J17" s="39"/>
      <c r="K17" s="40"/>
      <c r="L17" s="223"/>
    </row>
    <row r="18" spans="2:12" ht="15">
      <c r="B18" s="9" t="s">
        <v>110</v>
      </c>
      <c r="C18" s="25"/>
      <c r="D18" s="169"/>
      <c r="E18" s="127"/>
      <c r="F18" s="121"/>
      <c r="G18" s="128"/>
      <c r="H18" s="34"/>
      <c r="I18" s="223"/>
      <c r="J18" s="1"/>
      <c r="L18" s="223"/>
    </row>
    <row r="19" spans="2:12" ht="15">
      <c r="B19" s="80" t="s">
        <v>104</v>
      </c>
      <c r="C19" s="92" t="s">
        <v>103</v>
      </c>
      <c r="D19" s="236">
        <v>11</v>
      </c>
      <c r="E19" s="125">
        <v>1091.65</v>
      </c>
      <c r="F19" s="237">
        <v>0.47</v>
      </c>
      <c r="G19" s="222">
        <v>4.73</v>
      </c>
      <c r="H19" s="34" t="s">
        <v>320</v>
      </c>
      <c r="I19" s="223"/>
      <c r="J19" s="1"/>
      <c r="L19" s="223"/>
    </row>
    <row r="20" spans="2:12" ht="15">
      <c r="B20" s="9" t="s">
        <v>25</v>
      </c>
      <c r="C20" s="25"/>
      <c r="D20" s="169"/>
      <c r="E20" s="122">
        <f>SUM(E19:E19)</f>
        <v>1091.65</v>
      </c>
      <c r="F20" s="122">
        <f>SUM(F19:F19)</f>
        <v>0.47</v>
      </c>
      <c r="G20" s="128"/>
      <c r="H20" s="34"/>
      <c r="I20" s="223"/>
      <c r="J20" s="1"/>
      <c r="L20" s="223"/>
    </row>
    <row r="21" spans="2:12" ht="15">
      <c r="B21" s="29" t="s">
        <v>90</v>
      </c>
      <c r="C21" s="30"/>
      <c r="D21" s="36"/>
      <c r="E21" s="125"/>
      <c r="F21" s="238"/>
      <c r="G21" s="125"/>
      <c r="H21" s="34"/>
      <c r="I21" s="223"/>
      <c r="J21" s="1"/>
      <c r="L21" s="223"/>
    </row>
    <row r="22" spans="2:12" ht="15">
      <c r="B22" s="29" t="s">
        <v>101</v>
      </c>
      <c r="C22" s="30"/>
      <c r="D22" s="36"/>
      <c r="E22" s="125"/>
      <c r="F22" s="238"/>
      <c r="G22" s="125"/>
      <c r="H22" s="34"/>
      <c r="I22" s="223"/>
      <c r="J22" s="37"/>
      <c r="K22" s="37"/>
      <c r="L22" s="223"/>
    </row>
    <row r="23" spans="2:12" ht="15">
      <c r="B23" s="30" t="s">
        <v>366</v>
      </c>
      <c r="C23" s="30" t="s">
        <v>376</v>
      </c>
      <c r="D23" s="36">
        <v>15000</v>
      </c>
      <c r="E23" s="125">
        <v>14947.62</v>
      </c>
      <c r="F23" s="192">
        <v>6.48</v>
      </c>
      <c r="G23" s="134">
        <v>3.2800999999999996</v>
      </c>
      <c r="H23" s="34" t="s">
        <v>377</v>
      </c>
      <c r="I23" s="223"/>
      <c r="J23" s="39"/>
      <c r="K23" s="40"/>
      <c r="L23" s="223"/>
    </row>
    <row r="24" spans="2:12" ht="15">
      <c r="B24" s="30" t="s">
        <v>100</v>
      </c>
      <c r="C24" s="30" t="s">
        <v>376</v>
      </c>
      <c r="D24" s="36">
        <v>15000</v>
      </c>
      <c r="E24" s="125">
        <v>14587.46</v>
      </c>
      <c r="F24" s="192">
        <v>6.32</v>
      </c>
      <c r="G24" s="134">
        <v>3.925</v>
      </c>
      <c r="H24" s="34" t="s">
        <v>487</v>
      </c>
      <c r="I24" s="223"/>
      <c r="J24" s="39"/>
      <c r="K24" s="40"/>
      <c r="L24" s="223"/>
    </row>
    <row r="25" spans="2:12" ht="15">
      <c r="B25" s="30" t="s">
        <v>275</v>
      </c>
      <c r="C25" s="30" t="s">
        <v>273</v>
      </c>
      <c r="D25" s="36">
        <v>10000</v>
      </c>
      <c r="E25" s="125">
        <v>9615.89</v>
      </c>
      <c r="F25" s="192">
        <v>4.17</v>
      </c>
      <c r="G25" s="134">
        <v>4.05</v>
      </c>
      <c r="H25" s="34" t="s">
        <v>574</v>
      </c>
      <c r="I25" s="223"/>
      <c r="J25" s="39"/>
      <c r="K25" s="40"/>
      <c r="L25" s="223"/>
    </row>
    <row r="26" spans="2:12" ht="15">
      <c r="B26" s="30" t="s">
        <v>274</v>
      </c>
      <c r="C26" s="30" t="s">
        <v>273</v>
      </c>
      <c r="D26" s="36">
        <v>5000</v>
      </c>
      <c r="E26" s="125">
        <v>4995.54</v>
      </c>
      <c r="F26" s="192">
        <v>2.17</v>
      </c>
      <c r="G26" s="134">
        <v>3.2586999999999997</v>
      </c>
      <c r="H26" s="34" t="s">
        <v>364</v>
      </c>
      <c r="I26" s="223"/>
      <c r="J26" s="39"/>
      <c r="K26" s="40"/>
      <c r="L26" s="223"/>
    </row>
    <row r="27" spans="2:12" ht="15">
      <c r="B27" s="30" t="s">
        <v>274</v>
      </c>
      <c r="C27" s="30" t="s">
        <v>273</v>
      </c>
      <c r="D27" s="36">
        <v>5000</v>
      </c>
      <c r="E27" s="125">
        <v>4945.39</v>
      </c>
      <c r="F27" s="192">
        <v>2.14</v>
      </c>
      <c r="G27" s="134">
        <v>3.4748999999999994</v>
      </c>
      <c r="H27" s="34" t="s">
        <v>405</v>
      </c>
      <c r="I27" s="223"/>
      <c r="J27" s="39"/>
      <c r="K27" s="40"/>
      <c r="L27" s="223"/>
    </row>
    <row r="28" spans="2:12" ht="15">
      <c r="B28" s="30" t="s">
        <v>100</v>
      </c>
      <c r="C28" s="30" t="s">
        <v>376</v>
      </c>
      <c r="D28" s="36">
        <v>5000</v>
      </c>
      <c r="E28" s="125">
        <v>4845.06</v>
      </c>
      <c r="F28" s="192">
        <v>2.1</v>
      </c>
      <c r="G28" s="134">
        <v>3.9433999999999996</v>
      </c>
      <c r="H28" s="34" t="s">
        <v>502</v>
      </c>
      <c r="I28" s="223"/>
      <c r="J28" s="39"/>
      <c r="K28" s="40"/>
      <c r="L28" s="223"/>
    </row>
    <row r="29" spans="2:12" ht="15">
      <c r="B29" s="30" t="s">
        <v>184</v>
      </c>
      <c r="C29" s="30" t="s">
        <v>376</v>
      </c>
      <c r="D29" s="36">
        <v>5000</v>
      </c>
      <c r="E29" s="125">
        <v>4811.6</v>
      </c>
      <c r="F29" s="192">
        <v>2.09</v>
      </c>
      <c r="G29" s="134">
        <v>3.9699999999999998</v>
      </c>
      <c r="H29" s="34" t="s">
        <v>575</v>
      </c>
      <c r="I29" s="223"/>
      <c r="J29" s="39"/>
      <c r="K29" s="40"/>
      <c r="L29" s="223"/>
    </row>
    <row r="30" spans="2:12" ht="15">
      <c r="B30" s="30" t="s">
        <v>274</v>
      </c>
      <c r="C30" s="30" t="s">
        <v>273</v>
      </c>
      <c r="D30" s="36">
        <v>4000</v>
      </c>
      <c r="E30" s="125">
        <v>3987.1</v>
      </c>
      <c r="F30" s="192">
        <v>1.73</v>
      </c>
      <c r="G30" s="134">
        <v>3.2799</v>
      </c>
      <c r="H30" s="34" t="s">
        <v>375</v>
      </c>
      <c r="I30" s="223"/>
      <c r="J30" s="39"/>
      <c r="K30" s="40"/>
      <c r="L30" s="223"/>
    </row>
    <row r="31" spans="2:12" ht="15">
      <c r="B31" s="30" t="s">
        <v>274</v>
      </c>
      <c r="C31" s="30" t="s">
        <v>273</v>
      </c>
      <c r="D31" s="36">
        <v>2500</v>
      </c>
      <c r="E31" s="125">
        <v>2480.51</v>
      </c>
      <c r="F31" s="192">
        <v>1.08</v>
      </c>
      <c r="G31" s="134">
        <v>3.415</v>
      </c>
      <c r="H31" s="34" t="s">
        <v>427</v>
      </c>
      <c r="I31" s="223"/>
      <c r="J31" s="39"/>
      <c r="K31" s="40"/>
      <c r="L31" s="223"/>
    </row>
    <row r="32" spans="2:12" ht="15">
      <c r="B32" s="30" t="s">
        <v>274</v>
      </c>
      <c r="C32" s="30" t="s">
        <v>273</v>
      </c>
      <c r="D32" s="36">
        <v>2500</v>
      </c>
      <c r="E32" s="125">
        <v>2471.56</v>
      </c>
      <c r="F32" s="192">
        <v>1.07</v>
      </c>
      <c r="G32" s="134">
        <v>3.5000000000000004</v>
      </c>
      <c r="H32" s="34" t="s">
        <v>401</v>
      </c>
      <c r="I32" s="223"/>
      <c r="J32" s="39"/>
      <c r="K32" s="40"/>
      <c r="L32" s="223"/>
    </row>
    <row r="33" spans="2:10" s="192" customFormat="1" ht="15">
      <c r="B33" s="29" t="s">
        <v>25</v>
      </c>
      <c r="C33" s="29"/>
      <c r="D33" s="42"/>
      <c r="E33" s="122">
        <f>SUM(E23:E32)</f>
        <v>67687.73</v>
      </c>
      <c r="F33" s="235">
        <f>SUM(F23:F32)</f>
        <v>29.35</v>
      </c>
      <c r="G33" s="128"/>
      <c r="H33" s="34"/>
      <c r="I33" s="223"/>
      <c r="J33" s="1"/>
    </row>
    <row r="34" spans="2:10" s="192" customFormat="1" ht="15">
      <c r="B34" s="29" t="s">
        <v>98</v>
      </c>
      <c r="C34" s="30"/>
      <c r="D34" s="36"/>
      <c r="E34" s="125"/>
      <c r="F34" s="238"/>
      <c r="G34" s="125"/>
      <c r="H34" s="34"/>
      <c r="I34" s="223"/>
      <c r="J34" s="1"/>
    </row>
    <row r="35" spans="2:10" s="192" customFormat="1" ht="15">
      <c r="B35" s="29" t="s">
        <v>13</v>
      </c>
      <c r="C35" s="30"/>
      <c r="D35" s="36"/>
      <c r="E35" s="125"/>
      <c r="G35" s="134"/>
      <c r="H35" s="34"/>
      <c r="I35" s="223"/>
      <c r="J35" s="1"/>
    </row>
    <row r="36" spans="2:10" s="192" customFormat="1" ht="15">
      <c r="B36" s="30" t="s">
        <v>42</v>
      </c>
      <c r="C36" s="30" t="s">
        <v>99</v>
      </c>
      <c r="D36" s="36">
        <v>4000</v>
      </c>
      <c r="E36" s="125">
        <v>19482.58</v>
      </c>
      <c r="F36" s="192">
        <v>8.44</v>
      </c>
      <c r="G36" s="134">
        <v>4.124999999999999</v>
      </c>
      <c r="H36" s="34" t="s">
        <v>484</v>
      </c>
      <c r="I36" s="223"/>
      <c r="J36" s="1"/>
    </row>
    <row r="37" spans="2:10" s="192" customFormat="1" ht="15">
      <c r="B37" s="30" t="s">
        <v>147</v>
      </c>
      <c r="C37" s="30" t="s">
        <v>376</v>
      </c>
      <c r="D37" s="36">
        <v>2000</v>
      </c>
      <c r="E37" s="125">
        <v>9916.06</v>
      </c>
      <c r="F37" s="192">
        <v>4.3</v>
      </c>
      <c r="G37" s="134">
        <v>3.6351999999999993</v>
      </c>
      <c r="H37" s="34" t="s">
        <v>577</v>
      </c>
      <c r="I37" s="223"/>
      <c r="J37" s="1"/>
    </row>
    <row r="38" spans="2:10" s="192" customFormat="1" ht="15">
      <c r="B38" s="30" t="s">
        <v>65</v>
      </c>
      <c r="C38" s="30" t="s">
        <v>376</v>
      </c>
      <c r="D38" s="36">
        <v>2000</v>
      </c>
      <c r="E38" s="125">
        <v>9861.65</v>
      </c>
      <c r="F38" s="192">
        <v>4.27</v>
      </c>
      <c r="G38" s="134">
        <v>3.8501</v>
      </c>
      <c r="H38" s="34" t="s">
        <v>482</v>
      </c>
      <c r="I38" s="223"/>
      <c r="J38" s="1"/>
    </row>
    <row r="39" spans="2:10" s="192" customFormat="1" ht="15">
      <c r="B39" s="30" t="s">
        <v>563</v>
      </c>
      <c r="C39" s="30" t="s">
        <v>99</v>
      </c>
      <c r="D39" s="36">
        <v>1000</v>
      </c>
      <c r="E39" s="125">
        <v>5000</v>
      </c>
      <c r="F39" s="192">
        <v>2.17</v>
      </c>
      <c r="G39" s="134">
        <v>4.960000000000001</v>
      </c>
      <c r="H39" s="34" t="s">
        <v>564</v>
      </c>
      <c r="I39" s="223"/>
      <c r="J39" s="1"/>
    </row>
    <row r="40" spans="2:10" s="192" customFormat="1" ht="15">
      <c r="B40" s="30" t="s">
        <v>519</v>
      </c>
      <c r="C40" s="30" t="s">
        <v>376</v>
      </c>
      <c r="D40" s="36">
        <v>1000</v>
      </c>
      <c r="E40" s="125">
        <v>5000</v>
      </c>
      <c r="F40" s="192">
        <v>2.17</v>
      </c>
      <c r="G40" s="134">
        <v>3.505</v>
      </c>
      <c r="H40" s="34" t="s">
        <v>565</v>
      </c>
      <c r="I40" s="223"/>
      <c r="J40" s="1"/>
    </row>
    <row r="41" spans="2:10" s="192" customFormat="1" ht="15">
      <c r="B41" s="30" t="s">
        <v>576</v>
      </c>
      <c r="C41" s="30" t="s">
        <v>376</v>
      </c>
      <c r="D41" s="36">
        <v>1000</v>
      </c>
      <c r="E41" s="125">
        <v>5000</v>
      </c>
      <c r="F41" s="192">
        <v>2.17</v>
      </c>
      <c r="G41" s="134">
        <v>4.9501</v>
      </c>
      <c r="H41" s="34" t="s">
        <v>578</v>
      </c>
      <c r="I41" s="223"/>
      <c r="J41" s="1"/>
    </row>
    <row r="42" spans="2:10" s="192" customFormat="1" ht="15">
      <c r="B42" s="30" t="s">
        <v>365</v>
      </c>
      <c r="C42" s="30" t="s">
        <v>376</v>
      </c>
      <c r="D42" s="36">
        <v>500</v>
      </c>
      <c r="E42" s="125">
        <v>2492.98</v>
      </c>
      <c r="F42" s="192">
        <v>1.08</v>
      </c>
      <c r="G42" s="134">
        <v>3.3148999999999997</v>
      </c>
      <c r="H42" s="34" t="s">
        <v>423</v>
      </c>
      <c r="I42" s="223"/>
      <c r="J42" s="1"/>
    </row>
    <row r="43" spans="2:10" s="192" customFormat="1" ht="15">
      <c r="B43" s="30" t="s">
        <v>503</v>
      </c>
      <c r="C43" s="30" t="s">
        <v>376</v>
      </c>
      <c r="D43" s="36">
        <v>500</v>
      </c>
      <c r="E43" s="125">
        <v>2500</v>
      </c>
      <c r="F43" s="192">
        <v>1.08</v>
      </c>
      <c r="G43" s="134">
        <v>4.950699999999999</v>
      </c>
      <c r="H43" s="34" t="s">
        <v>560</v>
      </c>
      <c r="I43" s="223"/>
      <c r="J43" s="1"/>
    </row>
    <row r="44" spans="2:10" s="192" customFormat="1" ht="15">
      <c r="B44" s="30" t="s">
        <v>147</v>
      </c>
      <c r="C44" s="30" t="s">
        <v>376</v>
      </c>
      <c r="D44" s="36">
        <v>500</v>
      </c>
      <c r="E44" s="125">
        <v>2466.32</v>
      </c>
      <c r="F44" s="192">
        <v>1.07</v>
      </c>
      <c r="G44" s="134">
        <v>3.72</v>
      </c>
      <c r="H44" s="34" t="s">
        <v>424</v>
      </c>
      <c r="I44" s="223"/>
      <c r="J44" s="1"/>
    </row>
    <row r="45" spans="2:10" s="192" customFormat="1" ht="15">
      <c r="B45" s="29" t="s">
        <v>25</v>
      </c>
      <c r="C45" s="29"/>
      <c r="D45" s="42"/>
      <c r="E45" s="122">
        <f>SUM(E35:E44)</f>
        <v>61719.590000000004</v>
      </c>
      <c r="F45" s="122">
        <f>SUM(F35:F44)</f>
        <v>26.75</v>
      </c>
      <c r="G45" s="128"/>
      <c r="H45" s="34"/>
      <c r="I45" s="223"/>
      <c r="J45" s="1"/>
    </row>
    <row r="46" spans="2:10" s="192" customFormat="1" ht="15">
      <c r="B46" s="29" t="s">
        <v>92</v>
      </c>
      <c r="C46" s="29"/>
      <c r="D46" s="42"/>
      <c r="E46" s="239"/>
      <c r="F46" s="127"/>
      <c r="G46" s="121"/>
      <c r="H46" s="34"/>
      <c r="I46" s="223"/>
      <c r="J46" s="1"/>
    </row>
    <row r="47" spans="2:10" s="192" customFormat="1" ht="15">
      <c r="B47" s="30" t="s">
        <v>456</v>
      </c>
      <c r="C47" s="30" t="s">
        <v>17</v>
      </c>
      <c r="D47" s="36">
        <v>32500000</v>
      </c>
      <c r="E47" s="125">
        <v>32410.82</v>
      </c>
      <c r="F47" s="125">
        <v>14.05</v>
      </c>
      <c r="G47" s="237">
        <v>3.2396999999999996</v>
      </c>
      <c r="H47" s="34" t="s">
        <v>458</v>
      </c>
      <c r="I47" s="223"/>
      <c r="J47" s="1"/>
    </row>
    <row r="48" spans="2:10" s="192" customFormat="1" ht="15">
      <c r="B48" s="30" t="s">
        <v>546</v>
      </c>
      <c r="C48" s="30" t="s">
        <v>17</v>
      </c>
      <c r="D48" s="36">
        <v>10000000</v>
      </c>
      <c r="E48" s="125">
        <v>9947.39</v>
      </c>
      <c r="F48" s="125">
        <v>4.31</v>
      </c>
      <c r="G48" s="237">
        <v>3.2718999999999996</v>
      </c>
      <c r="H48" s="34" t="s">
        <v>549</v>
      </c>
      <c r="I48" s="223"/>
      <c r="J48" s="1"/>
    </row>
    <row r="49" spans="2:10" s="192" customFormat="1" ht="15">
      <c r="B49" s="30" t="s">
        <v>488</v>
      </c>
      <c r="C49" s="30" t="s">
        <v>17</v>
      </c>
      <c r="D49" s="36">
        <v>7500000</v>
      </c>
      <c r="E49" s="125">
        <v>7474.79</v>
      </c>
      <c r="F49" s="125">
        <v>3.24</v>
      </c>
      <c r="G49" s="237">
        <v>3.2402</v>
      </c>
      <c r="H49" s="34" t="s">
        <v>489</v>
      </c>
      <c r="I49" s="223"/>
      <c r="J49" s="1"/>
    </row>
    <row r="50" spans="2:10" s="192" customFormat="1" ht="15">
      <c r="B50" s="30" t="s">
        <v>428</v>
      </c>
      <c r="C50" s="30" t="s">
        <v>17</v>
      </c>
      <c r="D50" s="36">
        <v>4000000</v>
      </c>
      <c r="E50" s="125">
        <v>3979.68</v>
      </c>
      <c r="F50" s="125">
        <v>1.72</v>
      </c>
      <c r="G50" s="237">
        <v>3.2702</v>
      </c>
      <c r="H50" s="34" t="s">
        <v>429</v>
      </c>
      <c r="I50" s="223"/>
      <c r="J50" s="1"/>
    </row>
    <row r="51" spans="2:10" s="192" customFormat="1" ht="15">
      <c r="B51" s="29" t="s">
        <v>25</v>
      </c>
      <c r="C51" s="29"/>
      <c r="D51" s="42"/>
      <c r="E51" s="122">
        <f>SUM(E47:E50)</f>
        <v>53812.68</v>
      </c>
      <c r="F51" s="122">
        <f>SUM(F47:F50)</f>
        <v>23.32</v>
      </c>
      <c r="G51" s="121"/>
      <c r="H51" s="34"/>
      <c r="I51" s="223"/>
      <c r="J51" s="1"/>
    </row>
    <row r="52" spans="2:10" s="192" customFormat="1" ht="15">
      <c r="B52" s="29" t="s">
        <v>32</v>
      </c>
      <c r="C52" s="30"/>
      <c r="D52" s="31"/>
      <c r="E52" s="222">
        <v>7980.595887199999</v>
      </c>
      <c r="F52" s="377">
        <v>3.46</v>
      </c>
      <c r="G52" s="134"/>
      <c r="H52" s="46"/>
      <c r="I52" s="108"/>
      <c r="J52" s="1"/>
    </row>
    <row r="53" spans="2:10" s="192" customFormat="1" ht="15">
      <c r="B53" s="29" t="s">
        <v>33</v>
      </c>
      <c r="C53" s="30"/>
      <c r="D53" s="31"/>
      <c r="E53" s="222">
        <v>346.14362950000736</v>
      </c>
      <c r="F53" s="385">
        <v>0.14165900000000198</v>
      </c>
      <c r="G53" s="134"/>
      <c r="H53" s="46"/>
      <c r="I53" s="108"/>
      <c r="J53" s="1"/>
    </row>
    <row r="54" spans="2:10" s="192" customFormat="1" ht="15">
      <c r="B54" s="50" t="s">
        <v>34</v>
      </c>
      <c r="C54" s="50"/>
      <c r="D54" s="51"/>
      <c r="E54" s="123">
        <f>E53+E52+E33+E20+E17+E45+E51</f>
        <v>230719.36951669998</v>
      </c>
      <c r="F54" s="123">
        <f>F53+F52+F33+F20+F17+F45+F51</f>
        <v>100.00165900000002</v>
      </c>
      <c r="G54" s="228"/>
      <c r="H54" s="171"/>
      <c r="I54" s="108"/>
      <c r="J54" s="1"/>
    </row>
    <row r="55" spans="2:10" s="192" customFormat="1" ht="17.25" customHeight="1">
      <c r="B55" s="56" t="s">
        <v>35</v>
      </c>
      <c r="C55" s="57"/>
      <c r="D55" s="58"/>
      <c r="E55" s="229"/>
      <c r="F55" s="229"/>
      <c r="G55" s="229"/>
      <c r="H55" s="212"/>
      <c r="I55" s="240"/>
      <c r="J55" s="1"/>
    </row>
    <row r="56" spans="2:10" s="192" customFormat="1" ht="15">
      <c r="B56" s="555" t="s">
        <v>36</v>
      </c>
      <c r="C56" s="538"/>
      <c r="D56" s="538"/>
      <c r="E56" s="538"/>
      <c r="F56" s="538"/>
      <c r="G56" s="538"/>
      <c r="H56" s="539"/>
      <c r="I56" s="1"/>
      <c r="J56" s="1"/>
    </row>
    <row r="57" spans="2:10" s="192" customFormat="1" ht="15">
      <c r="B57" s="3" t="s">
        <v>96</v>
      </c>
      <c r="C57" s="338"/>
      <c r="D57" s="338"/>
      <c r="E57" s="338"/>
      <c r="F57" s="338"/>
      <c r="G57" s="338"/>
      <c r="H57" s="339"/>
      <c r="I57" s="1"/>
      <c r="J57" s="1"/>
    </row>
    <row r="58" spans="2:10" s="192" customFormat="1" ht="15">
      <c r="B58" s="333" t="s">
        <v>438</v>
      </c>
      <c r="C58" s="338"/>
      <c r="D58" s="338"/>
      <c r="E58" s="338"/>
      <c r="F58" s="338"/>
      <c r="G58" s="338"/>
      <c r="H58" s="339"/>
      <c r="I58" s="1"/>
      <c r="J58" s="1"/>
    </row>
    <row r="59" spans="1:10" s="3" customFormat="1" ht="15">
      <c r="A59" s="56"/>
      <c r="H59" s="66"/>
      <c r="I59" s="1"/>
      <c r="J59" s="2"/>
    </row>
    <row r="60" spans="1:12" s="3" customFormat="1" ht="15">
      <c r="A60" s="1"/>
      <c r="E60" s="68"/>
      <c r="H60" s="66"/>
      <c r="I60" s="1"/>
      <c r="J60" s="2"/>
      <c r="K60" s="1"/>
      <c r="L60" s="1"/>
    </row>
    <row r="62" ht="15">
      <c r="E62" s="68"/>
    </row>
    <row r="64" spans="1:12" s="3" customFormat="1" ht="15">
      <c r="A64" s="1"/>
      <c r="H64" s="66"/>
      <c r="I64" s="1"/>
      <c r="J64" s="2"/>
      <c r="K64" s="1"/>
      <c r="L64" s="1"/>
    </row>
  </sheetData>
  <sheetProtection/>
  <mergeCells count="3">
    <mergeCell ref="B1:H1"/>
    <mergeCell ref="B2:H2"/>
    <mergeCell ref="B56:H56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view="pageBreakPreview" zoomScale="80" zoomScaleSheetLayoutView="80" zoomScalePageLayoutView="0" workbookViewId="0" topLeftCell="B3">
      <selection activeCell="D19" sqref="D19"/>
    </sheetView>
  </sheetViews>
  <sheetFormatPr defaultColWidth="9.140625" defaultRowHeight="15"/>
  <cols>
    <col min="1" max="1" width="9.140625" style="241" hidden="1" customWidth="1"/>
    <col min="2" max="2" width="61.28125" style="271" customWidth="1"/>
    <col min="3" max="3" width="18.140625" style="271" customWidth="1"/>
    <col min="4" max="4" width="21.140625" style="271" customWidth="1"/>
    <col min="5" max="7" width="15.421875" style="271" customWidth="1"/>
    <col min="8" max="8" width="22.7109375" style="273" customWidth="1"/>
    <col min="9" max="9" width="15.140625" style="1" bestFit="1" customWidth="1"/>
    <col min="10" max="10" width="16.57421875" style="241" bestFit="1" customWidth="1"/>
    <col min="11" max="13" width="9.140625" style="241" customWidth="1"/>
    <col min="14" max="15" width="9.140625" style="242" customWidth="1"/>
    <col min="16" max="16384" width="9.140625" style="241" customWidth="1"/>
  </cols>
  <sheetData>
    <row r="1" spans="2:8" ht="15" hidden="1">
      <c r="B1" s="521" t="s">
        <v>0</v>
      </c>
      <c r="C1" s="522"/>
      <c r="D1" s="522"/>
      <c r="E1" s="522"/>
      <c r="F1" s="522"/>
      <c r="G1" s="522"/>
      <c r="H1" s="523"/>
    </row>
    <row r="2" spans="2:8" ht="15" hidden="1">
      <c r="B2" s="524" t="s">
        <v>1</v>
      </c>
      <c r="C2" s="525"/>
      <c r="D2" s="525"/>
      <c r="E2" s="525"/>
      <c r="F2" s="525"/>
      <c r="G2" s="525"/>
      <c r="H2" s="526"/>
    </row>
    <row r="3" spans="2:8" ht="15">
      <c r="B3" s="4" t="s">
        <v>2</v>
      </c>
      <c r="C3" s="243"/>
      <c r="D3" s="244"/>
      <c r="E3" s="245"/>
      <c r="F3" s="245"/>
      <c r="G3" s="245"/>
      <c r="H3" s="246"/>
    </row>
    <row r="4" spans="2:8" ht="15" customHeight="1">
      <c r="B4" s="556" t="s">
        <v>321</v>
      </c>
      <c r="C4" s="557"/>
      <c r="D4" s="557"/>
      <c r="E4" s="557"/>
      <c r="F4" s="557"/>
      <c r="G4" s="557"/>
      <c r="H4" s="558"/>
    </row>
    <row r="5" spans="2:8" ht="15">
      <c r="B5" s="322" t="s">
        <v>559</v>
      </c>
      <c r="C5" s="247"/>
      <c r="D5" s="248"/>
      <c r="E5" s="247"/>
      <c r="F5" s="247"/>
      <c r="G5" s="247"/>
      <c r="H5" s="249"/>
    </row>
    <row r="6" spans="2:8" ht="15">
      <c r="B6" s="250"/>
      <c r="C6" s="247"/>
      <c r="D6" s="248"/>
      <c r="E6" s="247"/>
      <c r="F6" s="247"/>
      <c r="G6" s="247"/>
      <c r="H6" s="249"/>
    </row>
    <row r="7" spans="2:8" ht="34.5" customHeight="1">
      <c r="B7" s="251" t="s">
        <v>4</v>
      </c>
      <c r="C7" s="213" t="s">
        <v>5</v>
      </c>
      <c r="D7" s="252" t="s">
        <v>6</v>
      </c>
      <c r="E7" s="253" t="s">
        <v>7</v>
      </c>
      <c r="F7" s="254" t="s">
        <v>8</v>
      </c>
      <c r="G7" s="23" t="s">
        <v>447</v>
      </c>
      <c r="H7" s="254" t="s">
        <v>10</v>
      </c>
    </row>
    <row r="8" spans="2:8" ht="15">
      <c r="B8" s="93" t="s">
        <v>26</v>
      </c>
      <c r="C8" s="137"/>
      <c r="D8" s="139"/>
      <c r="E8" s="135"/>
      <c r="F8" s="134"/>
      <c r="G8" s="134"/>
      <c r="H8" s="34"/>
    </row>
    <row r="9" spans="2:11" ht="15">
      <c r="B9" s="93" t="s">
        <v>89</v>
      </c>
      <c r="C9" s="137"/>
      <c r="D9" s="136"/>
      <c r="E9" s="135"/>
      <c r="F9" s="134"/>
      <c r="G9" s="134"/>
      <c r="H9" s="34"/>
      <c r="J9" s="75"/>
      <c r="K9" s="75"/>
    </row>
    <row r="10" spans="2:11" ht="15">
      <c r="B10" s="138" t="s">
        <v>367</v>
      </c>
      <c r="C10" s="137" t="s">
        <v>17</v>
      </c>
      <c r="D10" s="136">
        <v>9250000</v>
      </c>
      <c r="E10" s="135">
        <v>9974.57</v>
      </c>
      <c r="F10" s="134">
        <v>36.58</v>
      </c>
      <c r="G10" s="134">
        <v>5.859699999999999</v>
      </c>
      <c r="H10" s="34" t="s">
        <v>368</v>
      </c>
      <c r="J10" s="77"/>
      <c r="K10" s="40"/>
    </row>
    <row r="11" spans="2:11" ht="15">
      <c r="B11" s="138" t="s">
        <v>529</v>
      </c>
      <c r="C11" s="137" t="s">
        <v>17</v>
      </c>
      <c r="D11" s="136">
        <v>7500000</v>
      </c>
      <c r="E11" s="135">
        <v>7514.76</v>
      </c>
      <c r="F11" s="134">
        <v>27.56</v>
      </c>
      <c r="G11" s="134">
        <v>6.364399999999999</v>
      </c>
      <c r="H11" s="34" t="s">
        <v>530</v>
      </c>
      <c r="J11" s="77"/>
      <c r="K11" s="40"/>
    </row>
    <row r="12" spans="2:11" ht="15">
      <c r="B12" s="138" t="s">
        <v>322</v>
      </c>
      <c r="C12" s="137" t="s">
        <v>17</v>
      </c>
      <c r="D12" s="136">
        <v>2500000</v>
      </c>
      <c r="E12" s="135">
        <v>2699.08</v>
      </c>
      <c r="F12" s="134">
        <v>9.9</v>
      </c>
      <c r="G12" s="134">
        <v>6.038499999999999</v>
      </c>
      <c r="H12" s="34" t="s">
        <v>323</v>
      </c>
      <c r="J12" s="77"/>
      <c r="K12" s="40"/>
    </row>
    <row r="13" spans="2:11" ht="15">
      <c r="B13" s="138" t="s">
        <v>439</v>
      </c>
      <c r="C13" s="137" t="s">
        <v>17</v>
      </c>
      <c r="D13" s="136">
        <v>2500000</v>
      </c>
      <c r="E13" s="135">
        <v>2538.75</v>
      </c>
      <c r="F13" s="134">
        <v>9.31</v>
      </c>
      <c r="G13" s="134">
        <v>5.9514</v>
      </c>
      <c r="H13" s="34" t="s">
        <v>440</v>
      </c>
      <c r="J13" s="77"/>
      <c r="K13" s="40"/>
    </row>
    <row r="14" spans="2:11" ht="15">
      <c r="B14" s="138" t="s">
        <v>520</v>
      </c>
      <c r="C14" s="137" t="s">
        <v>17</v>
      </c>
      <c r="D14" s="136">
        <v>2500000</v>
      </c>
      <c r="E14" s="135">
        <v>2514.82</v>
      </c>
      <c r="F14" s="134">
        <v>9.22</v>
      </c>
      <c r="G14" s="134">
        <v>5.900499999999999</v>
      </c>
      <c r="H14" s="34" t="s">
        <v>521</v>
      </c>
      <c r="J14" s="77"/>
      <c r="K14" s="40"/>
    </row>
    <row r="15" spans="2:11" ht="15">
      <c r="B15" s="138" t="s">
        <v>361</v>
      </c>
      <c r="C15" s="137" t="s">
        <v>17</v>
      </c>
      <c r="D15" s="136">
        <v>1000000</v>
      </c>
      <c r="E15" s="135">
        <v>1045.51</v>
      </c>
      <c r="F15" s="134">
        <v>3.83</v>
      </c>
      <c r="G15" s="134">
        <v>6.0723</v>
      </c>
      <c r="H15" s="34" t="s">
        <v>362</v>
      </c>
      <c r="J15" s="77"/>
      <c r="K15" s="40"/>
    </row>
    <row r="16" spans="2:11" ht="15">
      <c r="B16" s="138" t="s">
        <v>436</v>
      </c>
      <c r="C16" s="137" t="s">
        <v>17</v>
      </c>
      <c r="D16" s="136">
        <v>72500</v>
      </c>
      <c r="E16" s="135">
        <v>73.21</v>
      </c>
      <c r="F16" s="134">
        <v>0.27</v>
      </c>
      <c r="G16" s="134">
        <v>6.3373</v>
      </c>
      <c r="H16" s="34" t="s">
        <v>437</v>
      </c>
      <c r="J16" s="77"/>
      <c r="K16" s="40"/>
    </row>
    <row r="17" spans="2:15" s="255" customFormat="1" ht="15">
      <c r="B17" s="93" t="s">
        <v>25</v>
      </c>
      <c r="C17" s="133"/>
      <c r="D17" s="132"/>
      <c r="E17" s="131">
        <f>SUM(E10:E16)</f>
        <v>26360.7</v>
      </c>
      <c r="F17" s="131">
        <f>SUM(F10:F16)</f>
        <v>96.67</v>
      </c>
      <c r="G17" s="130"/>
      <c r="H17" s="34"/>
      <c r="I17" s="1"/>
      <c r="J17" s="1"/>
      <c r="K17" s="241"/>
      <c r="L17" s="241"/>
      <c r="M17" s="241"/>
      <c r="N17" s="242"/>
      <c r="O17" s="242"/>
    </row>
    <row r="18" spans="2:15" s="255" customFormat="1" ht="15">
      <c r="B18" s="256" t="s">
        <v>31</v>
      </c>
      <c r="C18" s="137"/>
      <c r="D18" s="257"/>
      <c r="E18" s="258"/>
      <c r="F18" s="259"/>
      <c r="G18" s="259"/>
      <c r="H18" s="260"/>
      <c r="I18" s="1"/>
      <c r="J18" s="241"/>
      <c r="K18" s="241"/>
      <c r="L18" s="241"/>
      <c r="M18" s="241"/>
      <c r="N18" s="242"/>
      <c r="O18" s="242"/>
    </row>
    <row r="19" spans="2:15" s="255" customFormat="1" ht="15">
      <c r="B19" s="29" t="s">
        <v>32</v>
      </c>
      <c r="C19" s="137"/>
      <c r="D19" s="257"/>
      <c r="E19" s="261">
        <v>847.45</v>
      </c>
      <c r="F19" s="382">
        <v>3.11</v>
      </c>
      <c r="G19" s="134"/>
      <c r="H19" s="260"/>
      <c r="I19" s="1"/>
      <c r="J19" s="241"/>
      <c r="K19" s="241"/>
      <c r="L19" s="241"/>
      <c r="M19" s="241"/>
      <c r="N19" s="242"/>
      <c r="O19" s="242"/>
    </row>
    <row r="20" spans="2:15" s="255" customFormat="1" ht="15">
      <c r="B20" s="256" t="s">
        <v>33</v>
      </c>
      <c r="C20" s="137"/>
      <c r="D20" s="257"/>
      <c r="E20" s="261">
        <v>58.45999999999913</v>
      </c>
      <c r="F20" s="382">
        <v>0.22</v>
      </c>
      <c r="G20" s="134"/>
      <c r="H20" s="260"/>
      <c r="I20" s="1"/>
      <c r="J20" s="241"/>
      <c r="K20" s="241"/>
      <c r="L20" s="241"/>
      <c r="M20" s="241"/>
      <c r="N20" s="242"/>
      <c r="O20" s="242"/>
    </row>
    <row r="21" spans="2:15" s="255" customFormat="1" ht="15">
      <c r="B21" s="262" t="s">
        <v>34</v>
      </c>
      <c r="C21" s="262"/>
      <c r="D21" s="263"/>
      <c r="E21" s="131">
        <f>SUM(E19:E20)+E17</f>
        <v>27266.61</v>
      </c>
      <c r="F21" s="131">
        <f>SUM(F19:F20)+F17</f>
        <v>100</v>
      </c>
      <c r="G21" s="264"/>
      <c r="H21" s="265"/>
      <c r="I21" s="1"/>
      <c r="J21" s="241"/>
      <c r="K21" s="241"/>
      <c r="L21" s="241"/>
      <c r="M21" s="241"/>
      <c r="N21" s="242"/>
      <c r="O21" s="242"/>
    </row>
    <row r="22" spans="2:15" s="255" customFormat="1" ht="15">
      <c r="B22" s="266" t="s">
        <v>35</v>
      </c>
      <c r="C22" s="348"/>
      <c r="D22" s="349"/>
      <c r="E22" s="350"/>
      <c r="F22" s="350"/>
      <c r="G22" s="350"/>
      <c r="H22" s="351"/>
      <c r="I22" s="1"/>
      <c r="J22" s="241"/>
      <c r="K22" s="241"/>
      <c r="L22" s="241"/>
      <c r="M22" s="241"/>
      <c r="N22" s="242"/>
      <c r="O22" s="242"/>
    </row>
    <row r="23" spans="2:15" s="255" customFormat="1" ht="15">
      <c r="B23" s="3" t="s">
        <v>96</v>
      </c>
      <c r="C23" s="348"/>
      <c r="D23" s="349"/>
      <c r="E23" s="350"/>
      <c r="F23" s="350"/>
      <c r="G23" s="350"/>
      <c r="H23" s="351"/>
      <c r="I23" s="1"/>
      <c r="J23" s="241"/>
      <c r="K23" s="241"/>
      <c r="L23" s="241"/>
      <c r="M23" s="241"/>
      <c r="N23" s="242"/>
      <c r="O23" s="242"/>
    </row>
    <row r="24" spans="1:15" s="1" customFormat="1" ht="15">
      <c r="A24" s="241"/>
      <c r="B24" s="333" t="s">
        <v>438</v>
      </c>
      <c r="C24" s="267"/>
      <c r="D24" s="268"/>
      <c r="E24" s="269"/>
      <c r="F24" s="269"/>
      <c r="G24" s="269"/>
      <c r="H24" s="270"/>
      <c r="J24" s="241"/>
      <c r="K24" s="241"/>
      <c r="L24" s="241"/>
      <c r="M24" s="241"/>
      <c r="N24" s="242"/>
      <c r="O24" s="242"/>
    </row>
    <row r="27" spans="1:15" s="1" customFormat="1" ht="15">
      <c r="A27" s="241"/>
      <c r="B27" s="271"/>
      <c r="C27" s="271"/>
      <c r="D27" s="271"/>
      <c r="E27" s="272"/>
      <c r="F27" s="271"/>
      <c r="G27" s="271"/>
      <c r="H27" s="273"/>
      <c r="J27" s="241"/>
      <c r="K27" s="241"/>
      <c r="L27" s="241"/>
      <c r="M27" s="241"/>
      <c r="N27" s="242"/>
      <c r="O27" s="242"/>
    </row>
    <row r="28" spans="1:15" s="1" customFormat="1" ht="15">
      <c r="A28" s="241"/>
      <c r="B28" s="271"/>
      <c r="C28" s="271"/>
      <c r="D28" s="271"/>
      <c r="E28" s="272"/>
      <c r="F28" s="271"/>
      <c r="G28" s="271"/>
      <c r="H28" s="273"/>
      <c r="J28" s="241"/>
      <c r="K28" s="241"/>
      <c r="L28" s="241"/>
      <c r="M28" s="241"/>
      <c r="N28" s="242"/>
      <c r="O28" s="242"/>
    </row>
  </sheetData>
  <sheetProtection/>
  <mergeCells count="3">
    <mergeCell ref="B1:H1"/>
    <mergeCell ref="B2:H2"/>
    <mergeCell ref="B4:H4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showGridLines="0" view="pageBreakPreview" zoomScale="85" zoomScaleSheetLayoutView="85" zoomScalePageLayoutView="0" workbookViewId="0" topLeftCell="B27">
      <selection activeCell="H26" sqref="H26"/>
    </sheetView>
  </sheetViews>
  <sheetFormatPr defaultColWidth="9.140625" defaultRowHeight="15"/>
  <cols>
    <col min="1" max="1" width="9.140625" style="1" hidden="1" customWidth="1"/>
    <col min="2" max="2" width="67.8515625" style="3" customWidth="1"/>
    <col min="3" max="3" width="18.00390625" style="3" customWidth="1"/>
    <col min="4" max="4" width="15.57421875" style="3" customWidth="1"/>
    <col min="5" max="7" width="15.421875" style="3" customWidth="1"/>
    <col min="8" max="8" width="16.00390625" style="66" bestFit="1" customWidth="1"/>
    <col min="9" max="9" width="15.140625" style="1" bestFit="1" customWidth="1"/>
    <col min="10" max="10" width="15.140625" style="1" customWidth="1"/>
    <col min="11" max="11" width="17.7109375" style="2" customWidth="1"/>
    <col min="12" max="12" width="13.421875" style="1" customWidth="1"/>
    <col min="13" max="13" width="10.28125" style="1" bestFit="1" customWidth="1"/>
    <col min="14" max="14" width="9.8515625" style="1" bestFit="1" customWidth="1"/>
    <col min="15" max="15" width="10.28125" style="1" bestFit="1" customWidth="1"/>
    <col min="16" max="16384" width="9.140625" style="1" customWidth="1"/>
  </cols>
  <sheetData>
    <row r="1" spans="2:8" ht="15" hidden="1">
      <c r="B1" s="521" t="s">
        <v>0</v>
      </c>
      <c r="C1" s="522"/>
      <c r="D1" s="522"/>
      <c r="E1" s="522"/>
      <c r="F1" s="522"/>
      <c r="G1" s="522"/>
      <c r="H1" s="523"/>
    </row>
    <row r="2" spans="2:8" ht="15" hidden="1">
      <c r="B2" s="524" t="s">
        <v>1</v>
      </c>
      <c r="C2" s="525"/>
      <c r="D2" s="525"/>
      <c r="E2" s="525"/>
      <c r="F2" s="525"/>
      <c r="G2" s="525"/>
      <c r="H2" s="526"/>
    </row>
    <row r="3" spans="2:8" ht="15">
      <c r="B3" s="4" t="s">
        <v>2</v>
      </c>
      <c r="C3" s="5"/>
      <c r="D3" s="6"/>
      <c r="E3" s="7"/>
      <c r="F3" s="7"/>
      <c r="G3" s="7"/>
      <c r="H3" s="8"/>
    </row>
    <row r="4" spans="2:8" ht="15">
      <c r="B4" s="4" t="s">
        <v>324</v>
      </c>
      <c r="C4" s="5"/>
      <c r="D4" s="10"/>
      <c r="E4" s="5"/>
      <c r="F4" s="5"/>
      <c r="G4" s="5"/>
      <c r="H4" s="11"/>
    </row>
    <row r="5" spans="2:8" ht="15">
      <c r="B5" s="322" t="s">
        <v>559</v>
      </c>
      <c r="C5" s="12"/>
      <c r="D5" s="13"/>
      <c r="E5" s="12"/>
      <c r="F5" s="12"/>
      <c r="G5" s="12"/>
      <c r="H5" s="14"/>
    </row>
    <row r="6" spans="2:8" ht="15">
      <c r="B6" s="4"/>
      <c r="C6" s="12"/>
      <c r="D6" s="13"/>
      <c r="E6" s="12"/>
      <c r="F6" s="12"/>
      <c r="G6" s="12"/>
      <c r="H6" s="14"/>
    </row>
    <row r="7" spans="2:8" ht="34.5" customHeight="1">
      <c r="B7" s="20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447</v>
      </c>
      <c r="H7" s="23" t="s">
        <v>10</v>
      </c>
    </row>
    <row r="8" spans="2:19" s="192" customFormat="1" ht="15">
      <c r="B8" s="29" t="s">
        <v>11</v>
      </c>
      <c r="C8" s="30"/>
      <c r="D8" s="31"/>
      <c r="E8" s="32"/>
      <c r="F8" s="33"/>
      <c r="G8" s="33"/>
      <c r="H8" s="46"/>
      <c r="I8" s="223"/>
      <c r="J8" s="274"/>
      <c r="K8" s="39"/>
      <c r="L8" s="40"/>
      <c r="O8" s="2"/>
      <c r="P8" s="2"/>
      <c r="Q8" s="2"/>
      <c r="R8" s="2"/>
      <c r="S8" s="2"/>
    </row>
    <row r="9" spans="2:19" s="192" customFormat="1" ht="15">
      <c r="B9" s="29" t="s">
        <v>111</v>
      </c>
      <c r="C9" s="29"/>
      <c r="D9" s="42"/>
      <c r="E9" s="94"/>
      <c r="F9" s="94"/>
      <c r="G9" s="94"/>
      <c r="H9" s="46"/>
      <c r="I9" s="223"/>
      <c r="J9" s="274"/>
      <c r="K9" s="1"/>
      <c r="L9" s="2"/>
      <c r="O9" s="2"/>
      <c r="P9" s="2"/>
      <c r="Q9" s="2"/>
      <c r="R9" s="2"/>
      <c r="S9" s="2"/>
    </row>
    <row r="10" spans="2:19" s="192" customFormat="1" ht="15">
      <c r="B10" s="30" t="s">
        <v>532</v>
      </c>
      <c r="C10" s="30" t="s">
        <v>39</v>
      </c>
      <c r="D10" s="36">
        <v>1740</v>
      </c>
      <c r="E10" s="32">
        <v>20312.55</v>
      </c>
      <c r="F10" s="32">
        <v>2.75</v>
      </c>
      <c r="G10" s="32">
        <v>4.5024</v>
      </c>
      <c r="H10" s="46" t="s">
        <v>504</v>
      </c>
      <c r="I10" s="223"/>
      <c r="J10" s="274"/>
      <c r="K10" s="1"/>
      <c r="L10" s="2"/>
      <c r="O10" s="2"/>
      <c r="P10" s="2"/>
      <c r="Q10" s="2"/>
      <c r="R10" s="2"/>
      <c r="S10" s="2"/>
    </row>
    <row r="11" spans="2:19" s="192" customFormat="1" ht="15">
      <c r="B11" s="29" t="s">
        <v>25</v>
      </c>
      <c r="C11" s="29"/>
      <c r="D11" s="42"/>
      <c r="E11" s="44">
        <f>SUM(E10:E10)</f>
        <v>20312.55</v>
      </c>
      <c r="F11" s="44">
        <f>SUM(F10:F10)</f>
        <v>2.75</v>
      </c>
      <c r="G11" s="94"/>
      <c r="H11" s="46"/>
      <c r="I11" s="223"/>
      <c r="J11" s="274"/>
      <c r="K11" s="1"/>
      <c r="L11" s="2"/>
      <c r="O11" s="2"/>
      <c r="P11" s="2"/>
      <c r="Q11" s="2"/>
      <c r="R11" s="2"/>
      <c r="S11" s="2"/>
    </row>
    <row r="12" spans="2:19" s="192" customFormat="1" ht="15">
      <c r="B12" s="29" t="s">
        <v>90</v>
      </c>
      <c r="C12" s="29"/>
      <c r="D12" s="42"/>
      <c r="E12" s="94"/>
      <c r="F12" s="94"/>
      <c r="G12" s="94"/>
      <c r="H12" s="46"/>
      <c r="I12" s="223"/>
      <c r="J12" s="274"/>
      <c r="K12" s="1"/>
      <c r="L12" s="2"/>
      <c r="O12" s="2"/>
      <c r="P12" s="2"/>
      <c r="Q12" s="2"/>
      <c r="R12" s="2"/>
      <c r="S12" s="2"/>
    </row>
    <row r="13" spans="2:19" s="192" customFormat="1" ht="15">
      <c r="B13" s="29" t="s">
        <v>101</v>
      </c>
      <c r="C13" s="29"/>
      <c r="D13" s="42"/>
      <c r="E13" s="94"/>
      <c r="F13" s="94"/>
      <c r="G13" s="94"/>
      <c r="H13" s="46"/>
      <c r="I13" s="223"/>
      <c r="J13" s="274"/>
      <c r="K13" s="1"/>
      <c r="L13" s="2"/>
      <c r="O13" s="2"/>
      <c r="P13" s="2"/>
      <c r="Q13" s="2"/>
      <c r="R13" s="2"/>
      <c r="S13" s="2"/>
    </row>
    <row r="14" spans="2:19" s="192" customFormat="1" ht="15">
      <c r="B14" s="30" t="s">
        <v>23</v>
      </c>
      <c r="C14" s="30" t="s">
        <v>273</v>
      </c>
      <c r="D14" s="36">
        <v>9000</v>
      </c>
      <c r="E14" s="32">
        <v>8998.33</v>
      </c>
      <c r="F14" s="32">
        <v>1.22</v>
      </c>
      <c r="G14" s="32">
        <v>3.3950999999999993</v>
      </c>
      <c r="H14" s="46" t="s">
        <v>505</v>
      </c>
      <c r="I14" s="223"/>
      <c r="J14" s="274"/>
      <c r="K14" s="1"/>
      <c r="L14" s="2"/>
      <c r="O14" s="2"/>
      <c r="P14" s="2"/>
      <c r="Q14" s="2"/>
      <c r="R14" s="2"/>
      <c r="S14" s="2"/>
    </row>
    <row r="15" spans="2:19" s="192" customFormat="1" ht="15">
      <c r="B15" s="29" t="s">
        <v>25</v>
      </c>
      <c r="C15" s="29"/>
      <c r="D15" s="42"/>
      <c r="E15" s="44">
        <f>SUM(E14:E14)</f>
        <v>8998.33</v>
      </c>
      <c r="F15" s="44">
        <f>SUM(F14:F14)</f>
        <v>1.22</v>
      </c>
      <c r="G15" s="94"/>
      <c r="H15" s="46"/>
      <c r="I15" s="223"/>
      <c r="J15" s="274"/>
      <c r="K15" s="1"/>
      <c r="L15" s="2"/>
      <c r="O15" s="2"/>
      <c r="P15" s="2"/>
      <c r="Q15" s="2"/>
      <c r="R15" s="2"/>
      <c r="S15" s="2"/>
    </row>
    <row r="16" spans="2:19" s="192" customFormat="1" ht="15">
      <c r="B16" s="29" t="s">
        <v>98</v>
      </c>
      <c r="C16" s="30"/>
      <c r="D16" s="36"/>
      <c r="E16" s="32"/>
      <c r="F16" s="32"/>
      <c r="G16" s="32"/>
      <c r="H16" s="34"/>
      <c r="I16" s="223"/>
      <c r="J16" s="274"/>
      <c r="K16" s="1"/>
      <c r="L16" s="2"/>
      <c r="O16" s="2"/>
      <c r="P16" s="2"/>
      <c r="Q16" s="2"/>
      <c r="R16" s="2"/>
      <c r="S16" s="2"/>
    </row>
    <row r="17" spans="2:19" s="192" customFormat="1" ht="15">
      <c r="B17" s="29" t="s">
        <v>13</v>
      </c>
      <c r="C17" s="30"/>
      <c r="D17" s="36"/>
      <c r="E17" s="32"/>
      <c r="F17" s="32"/>
      <c r="G17" s="32"/>
      <c r="H17" s="34"/>
      <c r="I17" s="223"/>
      <c r="J17" s="274"/>
      <c r="K17" s="1"/>
      <c r="L17" s="2"/>
      <c r="O17" s="2"/>
      <c r="P17" s="2"/>
      <c r="Q17" s="2"/>
      <c r="R17" s="2"/>
      <c r="S17" s="2"/>
    </row>
    <row r="18" spans="2:19" s="192" customFormat="1" ht="15">
      <c r="B18" s="30" t="s">
        <v>563</v>
      </c>
      <c r="C18" s="30" t="s">
        <v>99</v>
      </c>
      <c r="D18" s="36">
        <v>9200</v>
      </c>
      <c r="E18" s="32">
        <v>46000</v>
      </c>
      <c r="F18" s="32">
        <v>6.22</v>
      </c>
      <c r="G18" s="32">
        <v>4.960000000000001</v>
      </c>
      <c r="H18" s="34" t="s">
        <v>564</v>
      </c>
      <c r="I18" s="223"/>
      <c r="J18" s="274"/>
      <c r="K18" s="1"/>
      <c r="L18" s="2"/>
      <c r="O18" s="2"/>
      <c r="P18" s="2"/>
      <c r="Q18" s="2"/>
      <c r="R18" s="2"/>
      <c r="S18" s="2"/>
    </row>
    <row r="19" spans="2:19" s="192" customFormat="1" ht="15">
      <c r="B19" s="30" t="s">
        <v>519</v>
      </c>
      <c r="C19" s="30" t="s">
        <v>376</v>
      </c>
      <c r="D19" s="36">
        <v>7000</v>
      </c>
      <c r="E19" s="32">
        <v>35000</v>
      </c>
      <c r="F19" s="32">
        <v>4.73</v>
      </c>
      <c r="G19" s="32">
        <v>3.505</v>
      </c>
      <c r="H19" s="34" t="s">
        <v>565</v>
      </c>
      <c r="I19" s="223"/>
      <c r="J19" s="274"/>
      <c r="K19" s="1"/>
      <c r="L19" s="2"/>
      <c r="O19" s="2"/>
      <c r="P19" s="2"/>
      <c r="Q19" s="2"/>
      <c r="R19" s="2"/>
      <c r="S19" s="2"/>
    </row>
    <row r="20" spans="2:19" s="192" customFormat="1" ht="15">
      <c r="B20" s="30" t="s">
        <v>576</v>
      </c>
      <c r="C20" s="30" t="s">
        <v>376</v>
      </c>
      <c r="D20" s="36">
        <v>7000</v>
      </c>
      <c r="E20" s="32">
        <v>35000</v>
      </c>
      <c r="F20" s="32">
        <v>4.73</v>
      </c>
      <c r="G20" s="32">
        <v>4.9501</v>
      </c>
      <c r="H20" s="34" t="s">
        <v>578</v>
      </c>
      <c r="I20" s="223"/>
      <c r="J20" s="274"/>
      <c r="K20" s="1"/>
      <c r="L20" s="2"/>
      <c r="O20" s="2"/>
      <c r="P20" s="2"/>
      <c r="Q20" s="2"/>
      <c r="R20" s="2"/>
      <c r="S20" s="2"/>
    </row>
    <row r="21" spans="2:19" s="192" customFormat="1" ht="15">
      <c r="B21" s="30" t="s">
        <v>63</v>
      </c>
      <c r="C21" s="30" t="s">
        <v>376</v>
      </c>
      <c r="D21" s="36">
        <v>7000</v>
      </c>
      <c r="E21" s="32">
        <v>34886.11</v>
      </c>
      <c r="F21" s="32">
        <v>4.72</v>
      </c>
      <c r="G21" s="32">
        <v>3.3100000000000005</v>
      </c>
      <c r="H21" s="34" t="s">
        <v>522</v>
      </c>
      <c r="I21" s="223"/>
      <c r="J21" s="274"/>
      <c r="K21" s="1"/>
      <c r="L21" s="2"/>
      <c r="O21" s="2"/>
      <c r="P21" s="2"/>
      <c r="Q21" s="2"/>
      <c r="R21" s="2"/>
      <c r="S21" s="2"/>
    </row>
    <row r="22" spans="2:19" s="192" customFormat="1" ht="15">
      <c r="B22" s="30" t="s">
        <v>50</v>
      </c>
      <c r="C22" s="30" t="s">
        <v>376</v>
      </c>
      <c r="D22" s="36">
        <v>5000</v>
      </c>
      <c r="E22" s="32">
        <v>24949.63</v>
      </c>
      <c r="F22" s="32">
        <v>3.37</v>
      </c>
      <c r="G22" s="32">
        <v>3.3498</v>
      </c>
      <c r="H22" s="34" t="s">
        <v>579</v>
      </c>
      <c r="I22" s="223"/>
      <c r="J22" s="274"/>
      <c r="K22" s="1"/>
      <c r="L22" s="2"/>
      <c r="O22" s="2"/>
      <c r="P22" s="2"/>
      <c r="Q22" s="2"/>
      <c r="R22" s="2"/>
      <c r="S22" s="2"/>
    </row>
    <row r="23" spans="2:19" s="192" customFormat="1" ht="15">
      <c r="B23" s="30" t="s">
        <v>147</v>
      </c>
      <c r="C23" s="30" t="s">
        <v>376</v>
      </c>
      <c r="D23" s="36">
        <v>4000</v>
      </c>
      <c r="E23" s="32">
        <v>19969.02</v>
      </c>
      <c r="F23" s="32">
        <v>2.7</v>
      </c>
      <c r="G23" s="32">
        <v>3.331</v>
      </c>
      <c r="H23" s="34" t="s">
        <v>555</v>
      </c>
      <c r="I23" s="223"/>
      <c r="J23" s="274"/>
      <c r="K23" s="1"/>
      <c r="L23" s="2"/>
      <c r="O23" s="2"/>
      <c r="P23" s="2"/>
      <c r="Q23" s="2"/>
      <c r="R23" s="2"/>
      <c r="S23" s="2"/>
    </row>
    <row r="24" spans="2:19" s="192" customFormat="1" ht="15">
      <c r="B24" s="30" t="s">
        <v>63</v>
      </c>
      <c r="C24" s="30" t="s">
        <v>376</v>
      </c>
      <c r="D24" s="36">
        <v>4000</v>
      </c>
      <c r="E24" s="32">
        <v>19911.26</v>
      </c>
      <c r="F24" s="32">
        <v>2.69</v>
      </c>
      <c r="G24" s="32">
        <v>3.3201999999999994</v>
      </c>
      <c r="H24" s="34" t="s">
        <v>544</v>
      </c>
      <c r="I24" s="223"/>
      <c r="J24" s="274"/>
      <c r="K24" s="1"/>
      <c r="L24" s="2"/>
      <c r="O24" s="2"/>
      <c r="P24" s="2"/>
      <c r="Q24" s="2"/>
      <c r="R24" s="2"/>
      <c r="S24" s="2"/>
    </row>
    <row r="25" spans="2:19" s="192" customFormat="1" ht="15">
      <c r="B25" s="30" t="s">
        <v>147</v>
      </c>
      <c r="C25" s="30" t="s">
        <v>376</v>
      </c>
      <c r="D25" s="36">
        <v>4000</v>
      </c>
      <c r="E25" s="32">
        <v>19832.12</v>
      </c>
      <c r="F25" s="32">
        <v>2.68</v>
      </c>
      <c r="G25" s="32">
        <v>3.6351999999999993</v>
      </c>
      <c r="H25" s="34" t="s">
        <v>577</v>
      </c>
      <c r="I25" s="223"/>
      <c r="J25" s="274"/>
      <c r="K25" s="1"/>
      <c r="L25" s="2"/>
      <c r="O25" s="2"/>
      <c r="P25" s="2"/>
      <c r="Q25" s="2"/>
      <c r="R25" s="2"/>
      <c r="S25" s="2"/>
    </row>
    <row r="26" spans="2:19" s="192" customFormat="1" ht="15">
      <c r="B26" s="30" t="s">
        <v>23</v>
      </c>
      <c r="C26" s="30" t="s">
        <v>99</v>
      </c>
      <c r="D26" s="36">
        <v>3000</v>
      </c>
      <c r="E26" s="32">
        <v>15000</v>
      </c>
      <c r="F26" s="32">
        <v>2.03</v>
      </c>
      <c r="G26" s="32">
        <v>3.3468</v>
      </c>
      <c r="H26" s="34" t="s">
        <v>506</v>
      </c>
      <c r="I26" s="223"/>
      <c r="J26" s="274"/>
      <c r="K26" s="1"/>
      <c r="L26" s="2"/>
      <c r="O26" s="2"/>
      <c r="P26" s="2"/>
      <c r="Q26" s="2"/>
      <c r="R26" s="2"/>
      <c r="S26" s="2"/>
    </row>
    <row r="27" spans="2:19" s="192" customFormat="1" ht="15">
      <c r="B27" s="30" t="s">
        <v>147</v>
      </c>
      <c r="C27" s="30" t="s">
        <v>376</v>
      </c>
      <c r="D27" s="36">
        <v>3000</v>
      </c>
      <c r="E27" s="32">
        <v>14931.84</v>
      </c>
      <c r="F27" s="32">
        <v>2.02</v>
      </c>
      <c r="G27" s="32">
        <v>3.4002999999999997</v>
      </c>
      <c r="H27" s="34" t="s">
        <v>556</v>
      </c>
      <c r="I27" s="223"/>
      <c r="J27" s="274"/>
      <c r="K27" s="1"/>
      <c r="L27" s="2"/>
      <c r="O27" s="2"/>
      <c r="P27" s="2"/>
      <c r="Q27" s="2"/>
      <c r="R27" s="2"/>
      <c r="S27" s="2"/>
    </row>
    <row r="28" spans="2:19" s="192" customFormat="1" ht="15">
      <c r="B28" s="30" t="s">
        <v>534</v>
      </c>
      <c r="C28" s="30" t="s">
        <v>376</v>
      </c>
      <c r="D28" s="36">
        <v>3000</v>
      </c>
      <c r="E28" s="32">
        <v>14948.93</v>
      </c>
      <c r="F28" s="32">
        <v>2.02</v>
      </c>
      <c r="G28" s="32">
        <v>3.4645999999999995</v>
      </c>
      <c r="H28" s="34" t="s">
        <v>536</v>
      </c>
      <c r="I28" s="223"/>
      <c r="J28" s="274"/>
      <c r="K28" s="1"/>
      <c r="L28" s="2"/>
      <c r="O28" s="2"/>
      <c r="P28" s="2"/>
      <c r="Q28" s="2"/>
      <c r="R28" s="2"/>
      <c r="S28" s="2"/>
    </row>
    <row r="29" spans="2:19" s="192" customFormat="1" ht="15">
      <c r="B29" s="30" t="s">
        <v>365</v>
      </c>
      <c r="C29" s="30" t="s">
        <v>376</v>
      </c>
      <c r="D29" s="36">
        <v>3000</v>
      </c>
      <c r="E29" s="32">
        <v>14879.94</v>
      </c>
      <c r="F29" s="32">
        <v>2.01</v>
      </c>
      <c r="G29" s="32">
        <v>3.465</v>
      </c>
      <c r="H29" s="34" t="s">
        <v>580</v>
      </c>
      <c r="I29" s="223"/>
      <c r="J29" s="274"/>
      <c r="K29" s="1"/>
      <c r="L29" s="2"/>
      <c r="O29" s="2"/>
      <c r="P29" s="2"/>
      <c r="Q29" s="2"/>
      <c r="R29" s="2"/>
      <c r="S29" s="2"/>
    </row>
    <row r="30" spans="2:19" s="192" customFormat="1" ht="15">
      <c r="B30" s="30" t="s">
        <v>406</v>
      </c>
      <c r="C30" s="30" t="s">
        <v>376</v>
      </c>
      <c r="D30" s="36">
        <v>2000</v>
      </c>
      <c r="E30" s="32">
        <v>9906.98</v>
      </c>
      <c r="F30" s="32">
        <v>1.34</v>
      </c>
      <c r="G30" s="32">
        <v>3.9849999999999994</v>
      </c>
      <c r="H30" s="34" t="s">
        <v>581</v>
      </c>
      <c r="I30" s="223"/>
      <c r="J30" s="274"/>
      <c r="K30" s="1"/>
      <c r="L30" s="2"/>
      <c r="O30" s="2"/>
      <c r="P30" s="2"/>
      <c r="Q30" s="2"/>
      <c r="R30" s="2"/>
      <c r="S30" s="2"/>
    </row>
    <row r="31" spans="2:19" s="192" customFormat="1" ht="15">
      <c r="B31" s="30" t="s">
        <v>147</v>
      </c>
      <c r="C31" s="30" t="s">
        <v>376</v>
      </c>
      <c r="D31" s="36">
        <v>2000</v>
      </c>
      <c r="E31" s="32">
        <v>9920.96</v>
      </c>
      <c r="F31" s="32">
        <v>1.34</v>
      </c>
      <c r="G31" s="32">
        <v>3.6351999999999993</v>
      </c>
      <c r="H31" s="34" t="s">
        <v>582</v>
      </c>
      <c r="I31" s="223"/>
      <c r="J31" s="274"/>
      <c r="K31" s="1"/>
      <c r="L31" s="2"/>
      <c r="O31" s="2"/>
      <c r="P31" s="2"/>
      <c r="Q31" s="2"/>
      <c r="R31" s="2"/>
      <c r="S31" s="2"/>
    </row>
    <row r="32" spans="2:19" s="192" customFormat="1" ht="15">
      <c r="B32" s="29" t="s">
        <v>25</v>
      </c>
      <c r="C32" s="29"/>
      <c r="D32" s="42"/>
      <c r="E32" s="43">
        <f>SUM(E18:E31)</f>
        <v>315136.79</v>
      </c>
      <c r="F32" s="43">
        <f>SUM(F18:F31)</f>
        <v>42.60000000000001</v>
      </c>
      <c r="G32" s="94"/>
      <c r="H32" s="46"/>
      <c r="I32" s="223"/>
      <c r="J32" s="274"/>
      <c r="K32" s="1"/>
      <c r="L32" s="2"/>
      <c r="N32" s="2"/>
      <c r="O32" s="2"/>
      <c r="P32" s="2"/>
      <c r="Q32" s="2"/>
      <c r="R32" s="2"/>
      <c r="S32" s="2"/>
    </row>
    <row r="33" spans="2:11" s="192" customFormat="1" ht="15">
      <c r="B33" s="9" t="s">
        <v>92</v>
      </c>
      <c r="C33" s="9"/>
      <c r="D33" s="148"/>
      <c r="E33" s="94"/>
      <c r="F33" s="94"/>
      <c r="G33" s="98"/>
      <c r="H33" s="34"/>
      <c r="I33" s="84"/>
      <c r="J33" s="274"/>
      <c r="K33" s="1"/>
    </row>
    <row r="34" spans="2:11" s="192" customFormat="1" ht="15">
      <c r="B34" s="80" t="s">
        <v>547</v>
      </c>
      <c r="C34" s="80" t="s">
        <v>17</v>
      </c>
      <c r="D34" s="323">
        <v>110000000</v>
      </c>
      <c r="E34" s="32">
        <v>109489.93</v>
      </c>
      <c r="F34" s="32">
        <v>14.81</v>
      </c>
      <c r="G34" s="101">
        <v>3.27</v>
      </c>
      <c r="H34" s="34" t="s">
        <v>550</v>
      </c>
      <c r="I34" s="84"/>
      <c r="J34" s="274"/>
      <c r="K34" s="1"/>
    </row>
    <row r="35" spans="2:11" s="192" customFormat="1" ht="15">
      <c r="B35" s="80" t="s">
        <v>523</v>
      </c>
      <c r="C35" s="80" t="s">
        <v>17</v>
      </c>
      <c r="D35" s="323">
        <v>90000000</v>
      </c>
      <c r="E35" s="32">
        <v>89697.42</v>
      </c>
      <c r="F35" s="32">
        <v>12.13</v>
      </c>
      <c r="G35" s="101">
        <v>3.2402</v>
      </c>
      <c r="H35" s="34" t="s">
        <v>526</v>
      </c>
      <c r="I35" s="84"/>
      <c r="J35" s="274"/>
      <c r="K35" s="1"/>
    </row>
    <row r="36" spans="2:11" s="192" customFormat="1" ht="15">
      <c r="B36" s="80" t="s">
        <v>546</v>
      </c>
      <c r="C36" s="80" t="s">
        <v>17</v>
      </c>
      <c r="D36" s="323">
        <v>65000000</v>
      </c>
      <c r="E36" s="32">
        <v>64658.04</v>
      </c>
      <c r="F36" s="32">
        <v>8.75</v>
      </c>
      <c r="G36" s="101">
        <v>3.2718999999999996</v>
      </c>
      <c r="H36" s="34" t="s">
        <v>549</v>
      </c>
      <c r="I36" s="84"/>
      <c r="J36" s="274"/>
      <c r="K36" s="1"/>
    </row>
    <row r="37" spans="2:11" s="192" customFormat="1" ht="15">
      <c r="B37" s="80" t="s">
        <v>507</v>
      </c>
      <c r="C37" s="80" t="s">
        <v>17</v>
      </c>
      <c r="D37" s="323">
        <v>40500000</v>
      </c>
      <c r="E37" s="32">
        <v>40489.23</v>
      </c>
      <c r="F37" s="32">
        <v>5.48</v>
      </c>
      <c r="G37" s="101">
        <v>3.2371999999999996</v>
      </c>
      <c r="H37" s="34" t="s">
        <v>508</v>
      </c>
      <c r="I37" s="84"/>
      <c r="J37" s="274"/>
      <c r="K37" s="1"/>
    </row>
    <row r="38" spans="2:11" s="192" customFormat="1" ht="15">
      <c r="B38" s="80" t="s">
        <v>524</v>
      </c>
      <c r="C38" s="80" t="s">
        <v>17</v>
      </c>
      <c r="D38" s="323">
        <v>35000000</v>
      </c>
      <c r="E38" s="32">
        <v>34968.99</v>
      </c>
      <c r="F38" s="32">
        <v>4.73</v>
      </c>
      <c r="G38" s="101">
        <v>3.2386</v>
      </c>
      <c r="H38" s="34" t="s">
        <v>527</v>
      </c>
      <c r="I38" s="84"/>
      <c r="J38" s="274"/>
      <c r="K38" s="1"/>
    </row>
    <row r="39" spans="2:11" s="192" customFormat="1" ht="15">
      <c r="B39" s="80" t="s">
        <v>488</v>
      </c>
      <c r="C39" s="80" t="s">
        <v>17</v>
      </c>
      <c r="D39" s="323">
        <v>20000000</v>
      </c>
      <c r="E39" s="32">
        <v>19932.76</v>
      </c>
      <c r="F39" s="32">
        <v>2.7</v>
      </c>
      <c r="G39" s="101">
        <v>3.2402</v>
      </c>
      <c r="H39" s="34" t="s">
        <v>489</v>
      </c>
      <c r="I39" s="84"/>
      <c r="J39" s="274"/>
      <c r="K39" s="1"/>
    </row>
    <row r="40" spans="2:11" s="192" customFormat="1" ht="15">
      <c r="B40" s="80" t="s">
        <v>525</v>
      </c>
      <c r="C40" s="80" t="s">
        <v>17</v>
      </c>
      <c r="D40" s="323">
        <v>20000000</v>
      </c>
      <c r="E40" s="32">
        <v>19945.12</v>
      </c>
      <c r="F40" s="32">
        <v>2.7</v>
      </c>
      <c r="G40" s="101">
        <v>3.24</v>
      </c>
      <c r="H40" s="34" t="s">
        <v>528</v>
      </c>
      <c r="I40" s="84"/>
      <c r="J40" s="274"/>
      <c r="K40" s="1"/>
    </row>
    <row r="41" spans="2:11" s="192" customFormat="1" ht="15">
      <c r="B41" s="80" t="s">
        <v>456</v>
      </c>
      <c r="C41" s="80" t="s">
        <v>17</v>
      </c>
      <c r="D41" s="323">
        <v>500000</v>
      </c>
      <c r="E41" s="32">
        <v>498.63</v>
      </c>
      <c r="F41" s="32">
        <v>0.07</v>
      </c>
      <c r="G41" s="101">
        <v>3.2396999999999996</v>
      </c>
      <c r="H41" s="34" t="s">
        <v>458</v>
      </c>
      <c r="I41" s="84"/>
      <c r="J41" s="274"/>
      <c r="K41" s="1"/>
    </row>
    <row r="42" spans="2:11" s="192" customFormat="1" ht="15">
      <c r="B42" s="9" t="s">
        <v>25</v>
      </c>
      <c r="C42" s="9"/>
      <c r="D42" s="148"/>
      <c r="E42" s="43">
        <f>SUM(E34:E41)</f>
        <v>379680.11999999994</v>
      </c>
      <c r="F42" s="43">
        <f>SUM(F34:F41)</f>
        <v>51.37000000000001</v>
      </c>
      <c r="G42" s="98"/>
      <c r="H42" s="34"/>
      <c r="I42" s="84"/>
      <c r="J42" s="274"/>
      <c r="K42" s="1"/>
    </row>
    <row r="43" spans="2:11" s="192" customFormat="1" ht="15">
      <c r="B43" s="29" t="s">
        <v>32</v>
      </c>
      <c r="C43" s="30"/>
      <c r="D43" s="31"/>
      <c r="E43" s="32">
        <v>14773.7267886</v>
      </c>
      <c r="F43" s="32">
        <v>2</v>
      </c>
      <c r="G43" s="275"/>
      <c r="H43" s="46"/>
      <c r="I43" s="84"/>
      <c r="J43" s="274"/>
      <c r="K43" s="108"/>
    </row>
    <row r="44" spans="2:11" s="192" customFormat="1" ht="15">
      <c r="B44" s="29" t="s">
        <v>33</v>
      </c>
      <c r="C44" s="30"/>
      <c r="D44" s="31"/>
      <c r="E44" s="32">
        <v>460.25000000010914</v>
      </c>
      <c r="F44" s="32">
        <v>0.0600000000000005</v>
      </c>
      <c r="G44" s="276"/>
      <c r="H44" s="46"/>
      <c r="I44" s="84"/>
      <c r="J44" s="274"/>
      <c r="K44" s="108"/>
    </row>
    <row r="45" spans="2:11" s="192" customFormat="1" ht="15">
      <c r="B45" s="50" t="s">
        <v>34</v>
      </c>
      <c r="C45" s="50"/>
      <c r="D45" s="51"/>
      <c r="E45" s="52">
        <f>+E32+E43+E44+E42+E15+E11</f>
        <v>739361.7667886</v>
      </c>
      <c r="F45" s="52">
        <f>+F32+F43+F44+F42+F15+F11</f>
        <v>100.00000000000003</v>
      </c>
      <c r="G45" s="170"/>
      <c r="H45" s="171"/>
      <c r="I45" s="84"/>
      <c r="J45" s="274"/>
      <c r="K45" s="108"/>
    </row>
    <row r="46" spans="2:11" s="192" customFormat="1" ht="15">
      <c r="B46" s="56" t="s">
        <v>35</v>
      </c>
      <c r="C46" s="57"/>
      <c r="D46" s="58"/>
      <c r="E46" s="564"/>
      <c r="F46" s="59"/>
      <c r="G46" s="277"/>
      <c r="H46" s="212"/>
      <c r="I46" s="1"/>
      <c r="J46" s="1"/>
      <c r="K46" s="1"/>
    </row>
    <row r="47" spans="2:11" s="192" customFormat="1" ht="14.25" customHeight="1">
      <c r="B47" s="537" t="s">
        <v>36</v>
      </c>
      <c r="C47" s="538"/>
      <c r="D47" s="538"/>
      <c r="E47" s="538"/>
      <c r="F47" s="538"/>
      <c r="G47" s="538"/>
      <c r="H47" s="539"/>
      <c r="I47" s="1"/>
      <c r="J47" s="1"/>
      <c r="K47" s="1"/>
    </row>
    <row r="48" spans="2:11" s="192" customFormat="1" ht="14.25" customHeight="1">
      <c r="B48" s="357" t="s">
        <v>586</v>
      </c>
      <c r="C48" s="357"/>
      <c r="D48" s="357"/>
      <c r="E48" s="357"/>
      <c r="F48" s="357"/>
      <c r="G48" s="357"/>
      <c r="H48" s="357"/>
      <c r="I48" s="1"/>
      <c r="J48" s="1"/>
      <c r="K48" s="1"/>
    </row>
    <row r="49" spans="1:256" s="192" customFormat="1" ht="14.25" customHeight="1">
      <c r="A49" s="3"/>
      <c r="B49" s="3" t="s">
        <v>96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2:11" s="192" customFormat="1" ht="14.25" customHeight="1">
      <c r="B50" s="333" t="s">
        <v>438</v>
      </c>
      <c r="C50" s="338"/>
      <c r="D50" s="338"/>
      <c r="E50" s="338"/>
      <c r="F50" s="338"/>
      <c r="G50" s="338"/>
      <c r="H50" s="339"/>
      <c r="I50" s="1"/>
      <c r="J50" s="1"/>
      <c r="K50" s="1"/>
    </row>
    <row r="51" spans="2:11" s="192" customFormat="1" ht="14.25" customHeight="1">
      <c r="B51" s="337"/>
      <c r="C51" s="338"/>
      <c r="D51" s="338"/>
      <c r="E51" s="338"/>
      <c r="F51" s="338"/>
      <c r="G51" s="338"/>
      <c r="H51" s="339"/>
      <c r="I51" s="1"/>
      <c r="J51" s="1"/>
      <c r="K51" s="1"/>
    </row>
  </sheetData>
  <sheetProtection/>
  <mergeCells count="3">
    <mergeCell ref="B1:H1"/>
    <mergeCell ref="B2:H2"/>
    <mergeCell ref="B47:H47"/>
  </mergeCells>
  <printOptions/>
  <pageMargins left="1.48" right="0.7" top="0.38" bottom="0.52" header="0.3" footer="0.3"/>
  <pageSetup fitToHeight="1" fitToWidth="1" horizontalDpi="600" verticalDpi="600" orientation="portrait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showGridLines="0" view="pageBreakPreview" zoomScale="80" zoomScaleSheetLayoutView="80" zoomScalePageLayoutView="0" workbookViewId="0" topLeftCell="B23">
      <selection activeCell="B37" sqref="B37"/>
    </sheetView>
  </sheetViews>
  <sheetFormatPr defaultColWidth="9.140625" defaultRowHeight="15"/>
  <cols>
    <col min="1" max="1" width="9.140625" style="3" hidden="1" customWidth="1"/>
    <col min="2" max="2" width="115.28125" style="3" customWidth="1"/>
    <col min="3" max="3" width="18.28125" style="3" customWidth="1"/>
    <col min="4" max="4" width="15.7109375" style="3" customWidth="1"/>
    <col min="5" max="5" width="25.00390625" style="3" customWidth="1"/>
    <col min="6" max="7" width="15.421875" style="3" customWidth="1"/>
    <col min="8" max="8" width="17.28125" style="66" customWidth="1"/>
    <col min="9" max="9" width="15.140625" style="1" bestFit="1" customWidth="1"/>
    <col min="10" max="10" width="19.421875" style="2" customWidth="1"/>
    <col min="11" max="11" width="12.8515625" style="3" customWidth="1"/>
    <col min="12" max="16384" width="9.140625" style="3" customWidth="1"/>
  </cols>
  <sheetData>
    <row r="1" spans="1:10" s="18" customFormat="1" ht="15" hidden="1">
      <c r="A1" s="30"/>
      <c r="B1" s="521" t="s">
        <v>0</v>
      </c>
      <c r="C1" s="522"/>
      <c r="D1" s="522"/>
      <c r="E1" s="522"/>
      <c r="F1" s="522"/>
      <c r="G1" s="522"/>
      <c r="H1" s="523"/>
      <c r="I1" s="1"/>
      <c r="J1" s="2"/>
    </row>
    <row r="2" spans="1:10" s="18" customFormat="1" ht="15" hidden="1">
      <c r="A2" s="30"/>
      <c r="B2" s="524" t="s">
        <v>1</v>
      </c>
      <c r="C2" s="525"/>
      <c r="D2" s="525"/>
      <c r="E2" s="525"/>
      <c r="F2" s="525"/>
      <c r="G2" s="525"/>
      <c r="H2" s="526"/>
      <c r="I2" s="1"/>
      <c r="J2" s="2"/>
    </row>
    <row r="3" spans="1:10" s="18" customFormat="1" ht="15">
      <c r="A3" s="30"/>
      <c r="B3" s="9" t="s">
        <v>2</v>
      </c>
      <c r="C3" s="69"/>
      <c r="D3" s="70"/>
      <c r="E3" s="71"/>
      <c r="F3" s="71"/>
      <c r="G3" s="71"/>
      <c r="H3" s="72"/>
      <c r="I3" s="1"/>
      <c r="J3" s="2"/>
    </row>
    <row r="4" spans="1:10" s="18" customFormat="1" ht="45">
      <c r="A4" s="30"/>
      <c r="B4" s="280" t="s">
        <v>325</v>
      </c>
      <c r="C4" s="69"/>
      <c r="D4" s="73"/>
      <c r="E4" s="69"/>
      <c r="F4" s="69"/>
      <c r="G4" s="69"/>
      <c r="H4" s="74"/>
      <c r="I4" s="1"/>
      <c r="J4" s="2"/>
    </row>
    <row r="5" spans="1:10" s="18" customFormat="1" ht="15">
      <c r="A5" s="30"/>
      <c r="B5" s="322" t="s">
        <v>559</v>
      </c>
      <c r="C5" s="15"/>
      <c r="D5" s="16"/>
      <c r="E5" s="15"/>
      <c r="F5" s="15"/>
      <c r="G5" s="15"/>
      <c r="H5" s="17"/>
      <c r="I5" s="1"/>
      <c r="J5" s="2"/>
    </row>
    <row r="6" spans="1:9" s="18" customFormat="1" ht="15">
      <c r="A6" s="30"/>
      <c r="B6" s="9"/>
      <c r="C6" s="15"/>
      <c r="D6" s="16"/>
      <c r="E6" s="15"/>
      <c r="F6" s="15"/>
      <c r="G6" s="15"/>
      <c r="H6" s="17"/>
      <c r="I6" s="1"/>
    </row>
    <row r="7" spans="1:9" s="18" customFormat="1" ht="34.5" customHeight="1">
      <c r="A7" s="30"/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447</v>
      </c>
      <c r="H7" s="160" t="s">
        <v>10</v>
      </c>
      <c r="I7" s="1"/>
    </row>
    <row r="8" spans="1:9" s="18" customFormat="1" ht="15">
      <c r="A8" s="30"/>
      <c r="B8" s="9" t="s">
        <v>11</v>
      </c>
      <c r="C8" s="25"/>
      <c r="D8" s="26"/>
      <c r="E8" s="27"/>
      <c r="F8" s="28"/>
      <c r="G8" s="28"/>
      <c r="H8" s="79"/>
      <c r="I8" s="1"/>
    </row>
    <row r="9" spans="1:9" s="18" customFormat="1" ht="15">
      <c r="A9" s="30"/>
      <c r="B9" s="9" t="s">
        <v>12</v>
      </c>
      <c r="C9" s="25"/>
      <c r="D9" s="26"/>
      <c r="E9" s="27"/>
      <c r="F9" s="28"/>
      <c r="G9" s="28"/>
      <c r="H9" s="79"/>
      <c r="I9" s="1"/>
    </row>
    <row r="10" spans="1:9" s="18" customFormat="1" ht="15">
      <c r="A10" s="30"/>
      <c r="B10" s="35" t="s">
        <v>13</v>
      </c>
      <c r="C10" s="25"/>
      <c r="D10" s="26"/>
      <c r="E10" s="27"/>
      <c r="F10" s="28"/>
      <c r="G10" s="28"/>
      <c r="H10" s="79"/>
      <c r="I10" s="1"/>
    </row>
    <row r="11" spans="1:9" s="18" customFormat="1" ht="15">
      <c r="A11" s="30"/>
      <c r="B11" s="167" t="s">
        <v>326</v>
      </c>
      <c r="C11" s="80" t="s">
        <v>119</v>
      </c>
      <c r="D11" s="323">
        <v>590</v>
      </c>
      <c r="E11" s="82">
        <v>6873.36</v>
      </c>
      <c r="F11" s="91">
        <v>9.08</v>
      </c>
      <c r="G11" s="91">
        <v>7.6941999999999995</v>
      </c>
      <c r="H11" s="354" t="s">
        <v>327</v>
      </c>
      <c r="I11" s="1"/>
    </row>
    <row r="12" spans="1:9" s="18" customFormat="1" ht="15">
      <c r="A12" s="30"/>
      <c r="B12" s="167" t="s">
        <v>117</v>
      </c>
      <c r="C12" s="80" t="s">
        <v>113</v>
      </c>
      <c r="D12" s="323">
        <v>319</v>
      </c>
      <c r="E12" s="82">
        <v>3412.2</v>
      </c>
      <c r="F12" s="91">
        <v>4.51</v>
      </c>
      <c r="G12" s="91">
        <v>10.7926</v>
      </c>
      <c r="H12" s="354" t="s">
        <v>281</v>
      </c>
      <c r="I12" s="1"/>
    </row>
    <row r="13" spans="1:9" s="18" customFormat="1" ht="15">
      <c r="A13" s="30"/>
      <c r="B13" s="167" t="s">
        <v>509</v>
      </c>
      <c r="C13" s="80" t="s">
        <v>15</v>
      </c>
      <c r="D13" s="323">
        <v>300</v>
      </c>
      <c r="E13" s="82">
        <v>3067.16</v>
      </c>
      <c r="F13" s="91">
        <v>4.05</v>
      </c>
      <c r="G13" s="91">
        <v>6.68775</v>
      </c>
      <c r="H13" s="354" t="s">
        <v>510</v>
      </c>
      <c r="I13" s="1"/>
    </row>
    <row r="14" spans="1:9" s="18" customFormat="1" ht="15">
      <c r="A14" s="30"/>
      <c r="B14" s="167" t="s">
        <v>123</v>
      </c>
      <c r="C14" s="80" t="s">
        <v>15</v>
      </c>
      <c r="D14" s="323">
        <v>250</v>
      </c>
      <c r="E14" s="82">
        <v>2812.02</v>
      </c>
      <c r="F14" s="91">
        <v>3.72</v>
      </c>
      <c r="G14" s="91">
        <v>5.17</v>
      </c>
      <c r="H14" s="354" t="s">
        <v>407</v>
      </c>
      <c r="I14" s="1"/>
    </row>
    <row r="15" spans="1:9" s="18" customFormat="1" ht="15">
      <c r="A15" s="30"/>
      <c r="B15" s="167" t="s">
        <v>23</v>
      </c>
      <c r="C15" s="80" t="s">
        <v>41</v>
      </c>
      <c r="D15" s="323">
        <v>250</v>
      </c>
      <c r="E15" s="82">
        <v>2664.41</v>
      </c>
      <c r="F15" s="91">
        <v>3.52</v>
      </c>
      <c r="G15" s="91">
        <v>4.930000000000001</v>
      </c>
      <c r="H15" s="354" t="s">
        <v>444</v>
      </c>
      <c r="I15" s="1"/>
    </row>
    <row r="16" spans="1:9" s="18" customFormat="1" ht="15">
      <c r="A16" s="30"/>
      <c r="B16" s="167" t="s">
        <v>55</v>
      </c>
      <c r="C16" s="80" t="s">
        <v>15</v>
      </c>
      <c r="D16" s="323">
        <v>250</v>
      </c>
      <c r="E16" s="82">
        <v>2608.46</v>
      </c>
      <c r="F16" s="91">
        <v>3.45</v>
      </c>
      <c r="G16" s="91">
        <v>4.534999999999999</v>
      </c>
      <c r="H16" s="354" t="s">
        <v>430</v>
      </c>
      <c r="I16" s="1"/>
    </row>
    <row r="17" spans="1:9" s="18" customFormat="1" ht="15">
      <c r="A17" s="30"/>
      <c r="B17" s="167" t="s">
        <v>278</v>
      </c>
      <c r="C17" s="80" t="s">
        <v>112</v>
      </c>
      <c r="D17" s="323">
        <v>250</v>
      </c>
      <c r="E17" s="82">
        <v>2477.01</v>
      </c>
      <c r="F17" s="91">
        <v>3.27</v>
      </c>
      <c r="G17" s="91">
        <v>11.92</v>
      </c>
      <c r="H17" s="354" t="s">
        <v>279</v>
      </c>
      <c r="I17" s="1"/>
    </row>
    <row r="18" spans="1:9" s="18" customFormat="1" ht="15">
      <c r="A18" s="30"/>
      <c r="B18" s="167" t="s">
        <v>583</v>
      </c>
      <c r="C18" s="80" t="s">
        <v>21</v>
      </c>
      <c r="D18" s="323">
        <v>200</v>
      </c>
      <c r="E18" s="82">
        <v>2165.81</v>
      </c>
      <c r="F18" s="91">
        <v>2.86</v>
      </c>
      <c r="G18" s="91">
        <v>6.5347</v>
      </c>
      <c r="H18" s="354" t="s">
        <v>70</v>
      </c>
      <c r="I18" s="1"/>
    </row>
    <row r="19" spans="1:9" s="18" customFormat="1" ht="15">
      <c r="A19" s="30"/>
      <c r="B19" s="167" t="s">
        <v>425</v>
      </c>
      <c r="C19" s="80" t="s">
        <v>15</v>
      </c>
      <c r="D19" s="323">
        <v>2000</v>
      </c>
      <c r="E19" s="82">
        <v>2120.49</v>
      </c>
      <c r="F19" s="91">
        <v>2.8</v>
      </c>
      <c r="G19" s="91">
        <v>7.5</v>
      </c>
      <c r="H19" s="354" t="s">
        <v>431</v>
      </c>
      <c r="I19" s="1"/>
    </row>
    <row r="20" spans="1:9" s="18" customFormat="1" ht="15">
      <c r="A20" s="30"/>
      <c r="B20" s="167" t="s">
        <v>379</v>
      </c>
      <c r="C20" s="80" t="s">
        <v>328</v>
      </c>
      <c r="D20" s="323">
        <v>154</v>
      </c>
      <c r="E20" s="82">
        <v>1702.4</v>
      </c>
      <c r="F20" s="91">
        <v>2.25</v>
      </c>
      <c r="G20" s="91">
        <v>7.408399999999999</v>
      </c>
      <c r="H20" s="354" t="s">
        <v>329</v>
      </c>
      <c r="I20" s="1"/>
    </row>
    <row r="21" spans="1:9" s="18" customFormat="1" ht="15">
      <c r="A21" s="30"/>
      <c r="B21" s="167" t="s">
        <v>584</v>
      </c>
      <c r="C21" s="80" t="s">
        <v>115</v>
      </c>
      <c r="D21" s="323">
        <v>157</v>
      </c>
      <c r="E21" s="82">
        <v>1689.89</v>
      </c>
      <c r="F21" s="91">
        <v>2.23</v>
      </c>
      <c r="G21" s="91">
        <v>10.022499999999999</v>
      </c>
      <c r="H21" s="354" t="s">
        <v>330</v>
      </c>
      <c r="I21" s="1"/>
    </row>
    <row r="22" spans="1:9" s="18" customFormat="1" ht="15">
      <c r="A22" s="30"/>
      <c r="B22" s="167" t="s">
        <v>123</v>
      </c>
      <c r="C22" s="80" t="s">
        <v>15</v>
      </c>
      <c r="D22" s="323">
        <v>150</v>
      </c>
      <c r="E22" s="82">
        <v>1647.93</v>
      </c>
      <c r="F22" s="91">
        <v>2.18</v>
      </c>
      <c r="G22" s="91">
        <v>6.285</v>
      </c>
      <c r="H22" s="354" t="s">
        <v>409</v>
      </c>
      <c r="I22" s="1"/>
    </row>
    <row r="23" spans="1:9" s="18" customFormat="1" ht="15">
      <c r="A23" s="30"/>
      <c r="B23" s="167" t="s">
        <v>583</v>
      </c>
      <c r="C23" s="80" t="s">
        <v>21</v>
      </c>
      <c r="D23" s="323">
        <v>150</v>
      </c>
      <c r="E23" s="82">
        <v>1639.66</v>
      </c>
      <c r="F23" s="91">
        <v>2.17</v>
      </c>
      <c r="G23" s="91">
        <v>6.9075</v>
      </c>
      <c r="H23" s="354" t="s">
        <v>432</v>
      </c>
      <c r="I23" s="1"/>
    </row>
    <row r="24" spans="1:14" s="18" customFormat="1" ht="15">
      <c r="A24" s="30"/>
      <c r="B24" s="30" t="s">
        <v>42</v>
      </c>
      <c r="C24" s="150" t="s">
        <v>15</v>
      </c>
      <c r="D24" s="207">
        <v>150</v>
      </c>
      <c r="E24" s="146">
        <v>1535.93</v>
      </c>
      <c r="F24" s="91">
        <v>2.03</v>
      </c>
      <c r="G24" s="91">
        <v>4.37</v>
      </c>
      <c r="H24" s="355" t="s">
        <v>449</v>
      </c>
      <c r="I24" s="1"/>
      <c r="L24" s="41"/>
      <c r="N24" s="41"/>
    </row>
    <row r="25" spans="1:14" s="18" customFormat="1" ht="15">
      <c r="A25" s="30"/>
      <c r="B25" s="30" t="s">
        <v>331</v>
      </c>
      <c r="C25" s="150" t="s">
        <v>15</v>
      </c>
      <c r="D25" s="207">
        <v>1508</v>
      </c>
      <c r="E25" s="146">
        <v>1383.65</v>
      </c>
      <c r="F25" s="91">
        <v>1.83</v>
      </c>
      <c r="G25" s="91">
        <v>7.812899999999999</v>
      </c>
      <c r="H25" s="355" t="s">
        <v>332</v>
      </c>
      <c r="I25" s="1"/>
      <c r="L25" s="41"/>
      <c r="N25" s="41"/>
    </row>
    <row r="26" spans="1:14" s="18" customFormat="1" ht="15">
      <c r="A26" s="30"/>
      <c r="B26" s="30" t="s">
        <v>446</v>
      </c>
      <c r="C26" s="150" t="s">
        <v>280</v>
      </c>
      <c r="D26" s="207">
        <v>1100</v>
      </c>
      <c r="E26" s="146">
        <v>1191.56</v>
      </c>
      <c r="F26" s="91">
        <v>1.57</v>
      </c>
      <c r="G26" s="91">
        <v>8.808399999999999</v>
      </c>
      <c r="H26" s="355" t="s">
        <v>333</v>
      </c>
      <c r="I26" s="1"/>
      <c r="L26" s="41"/>
      <c r="N26" s="41"/>
    </row>
    <row r="27" spans="1:14" s="18" customFormat="1" ht="15">
      <c r="A27" s="30"/>
      <c r="B27" s="30" t="s">
        <v>123</v>
      </c>
      <c r="C27" s="150" t="s">
        <v>15</v>
      </c>
      <c r="D27" s="207">
        <v>100</v>
      </c>
      <c r="E27" s="146">
        <v>1092.3</v>
      </c>
      <c r="F27" s="91">
        <v>1.44</v>
      </c>
      <c r="G27" s="91">
        <v>6.285</v>
      </c>
      <c r="H27" s="355" t="s">
        <v>410</v>
      </c>
      <c r="I27" s="1"/>
      <c r="L27" s="41"/>
      <c r="N27" s="41"/>
    </row>
    <row r="28" spans="1:14" s="18" customFormat="1" ht="15">
      <c r="A28" s="30"/>
      <c r="B28" s="30" t="s">
        <v>425</v>
      </c>
      <c r="C28" s="150" t="s">
        <v>15</v>
      </c>
      <c r="D28" s="207">
        <v>1000</v>
      </c>
      <c r="E28" s="146">
        <v>1059.38</v>
      </c>
      <c r="F28" s="91">
        <v>1.4</v>
      </c>
      <c r="G28" s="91">
        <v>7.2791</v>
      </c>
      <c r="H28" s="355" t="s">
        <v>433</v>
      </c>
      <c r="I28" s="1"/>
      <c r="L28" s="41"/>
      <c r="N28" s="41"/>
    </row>
    <row r="29" spans="1:14" s="18" customFormat="1" ht="15">
      <c r="A29" s="30"/>
      <c r="B29" s="30" t="s">
        <v>557</v>
      </c>
      <c r="C29" s="150" t="s">
        <v>15</v>
      </c>
      <c r="D29" s="207">
        <v>100</v>
      </c>
      <c r="E29" s="146">
        <v>1038.08</v>
      </c>
      <c r="F29" s="91">
        <v>1.37</v>
      </c>
      <c r="G29" s="91">
        <v>6.5527</v>
      </c>
      <c r="H29" s="355" t="s">
        <v>558</v>
      </c>
      <c r="I29" s="1"/>
      <c r="L29" s="41"/>
      <c r="N29" s="41"/>
    </row>
    <row r="30" spans="1:14" s="18" customFormat="1" ht="15">
      <c r="A30" s="30"/>
      <c r="B30" s="30" t="s">
        <v>446</v>
      </c>
      <c r="C30" s="150" t="s">
        <v>280</v>
      </c>
      <c r="D30" s="207">
        <v>608</v>
      </c>
      <c r="E30" s="146">
        <v>665.5</v>
      </c>
      <c r="F30" s="91">
        <v>0.88</v>
      </c>
      <c r="G30" s="91">
        <v>9.4081</v>
      </c>
      <c r="H30" s="355" t="s">
        <v>335</v>
      </c>
      <c r="I30" s="1"/>
      <c r="L30" s="41"/>
      <c r="N30" s="41"/>
    </row>
    <row r="31" spans="1:14" s="18" customFormat="1" ht="15">
      <c r="A31" s="30"/>
      <c r="B31" s="30" t="s">
        <v>446</v>
      </c>
      <c r="C31" s="150" t="s">
        <v>280</v>
      </c>
      <c r="D31" s="207">
        <v>609</v>
      </c>
      <c r="E31" s="146">
        <v>668.6</v>
      </c>
      <c r="F31" s="91">
        <v>0.88</v>
      </c>
      <c r="G31" s="91">
        <v>9.4333</v>
      </c>
      <c r="H31" s="355" t="s">
        <v>334</v>
      </c>
      <c r="I31" s="1"/>
      <c r="L31" s="41"/>
      <c r="N31" s="41"/>
    </row>
    <row r="32" spans="1:14" s="18" customFormat="1" ht="15">
      <c r="A32" s="30"/>
      <c r="B32" s="30" t="s">
        <v>446</v>
      </c>
      <c r="C32" s="150" t="s">
        <v>280</v>
      </c>
      <c r="D32" s="207">
        <v>220</v>
      </c>
      <c r="E32" s="146">
        <v>239.14</v>
      </c>
      <c r="F32" s="91">
        <v>0.32</v>
      </c>
      <c r="G32" s="91">
        <v>8.956399999999999</v>
      </c>
      <c r="H32" s="355" t="s">
        <v>336</v>
      </c>
      <c r="I32" s="1"/>
      <c r="L32" s="41"/>
      <c r="N32" s="41"/>
    </row>
    <row r="33" spans="1:14" s="18" customFormat="1" ht="15">
      <c r="A33" s="30"/>
      <c r="B33" s="30" t="s">
        <v>47</v>
      </c>
      <c r="C33" s="150" t="s">
        <v>15</v>
      </c>
      <c r="D33" s="207">
        <v>20</v>
      </c>
      <c r="E33" s="146">
        <v>226.93</v>
      </c>
      <c r="F33" s="91">
        <v>0.3</v>
      </c>
      <c r="G33" s="91">
        <v>6.56</v>
      </c>
      <c r="H33" s="355" t="s">
        <v>143</v>
      </c>
      <c r="I33" s="1"/>
      <c r="L33" s="41"/>
      <c r="N33" s="41"/>
    </row>
    <row r="34" spans="1:14" s="18" customFormat="1" ht="15">
      <c r="A34" s="30"/>
      <c r="B34" s="30" t="s">
        <v>446</v>
      </c>
      <c r="C34" s="150" t="s">
        <v>280</v>
      </c>
      <c r="D34" s="207">
        <v>131</v>
      </c>
      <c r="E34" s="146">
        <v>143.17</v>
      </c>
      <c r="F34" s="91">
        <v>0.19</v>
      </c>
      <c r="G34" s="91">
        <v>9.1802</v>
      </c>
      <c r="H34" s="355" t="s">
        <v>337</v>
      </c>
      <c r="I34" s="1"/>
      <c r="L34" s="41"/>
      <c r="N34" s="41"/>
    </row>
    <row r="35" spans="1:14" s="18" customFormat="1" ht="15">
      <c r="A35" s="30"/>
      <c r="B35" s="30" t="s">
        <v>379</v>
      </c>
      <c r="C35" s="150" t="s">
        <v>328</v>
      </c>
      <c r="D35" s="207">
        <v>9</v>
      </c>
      <c r="E35" s="146">
        <v>98.35</v>
      </c>
      <c r="F35" s="91">
        <v>0.13</v>
      </c>
      <c r="G35" s="91">
        <v>7.7517000000000005</v>
      </c>
      <c r="H35" s="355" t="s">
        <v>338</v>
      </c>
      <c r="I35" s="1"/>
      <c r="L35" s="41"/>
      <c r="N35" s="41"/>
    </row>
    <row r="36" spans="1:14" s="18" customFormat="1" ht="15">
      <c r="A36" s="30"/>
      <c r="B36" s="30" t="s">
        <v>446</v>
      </c>
      <c r="C36" s="150" t="s">
        <v>280</v>
      </c>
      <c r="D36" s="207">
        <v>81</v>
      </c>
      <c r="E36" s="146">
        <v>88.39</v>
      </c>
      <c r="F36" s="91">
        <v>0.12</v>
      </c>
      <c r="G36" s="91">
        <v>9.0427</v>
      </c>
      <c r="H36" s="355" t="s">
        <v>339</v>
      </c>
      <c r="I36" s="1"/>
      <c r="L36" s="41"/>
      <c r="N36" s="41"/>
    </row>
    <row r="37" spans="1:14" s="18" customFormat="1" ht="15">
      <c r="A37" s="30"/>
      <c r="B37" s="30" t="s">
        <v>572</v>
      </c>
      <c r="C37" s="150" t="s">
        <v>655</v>
      </c>
      <c r="D37" s="207">
        <v>282</v>
      </c>
      <c r="E37" s="146">
        <v>0</v>
      </c>
      <c r="F37" s="91">
        <v>0</v>
      </c>
      <c r="G37" s="91">
        <v>0</v>
      </c>
      <c r="H37" s="355" t="s">
        <v>282</v>
      </c>
      <c r="I37" s="1"/>
      <c r="L37" s="41"/>
      <c r="N37" s="41"/>
    </row>
    <row r="38" spans="1:14" s="18" customFormat="1" ht="15">
      <c r="A38" s="30"/>
      <c r="B38" s="29" t="s">
        <v>25</v>
      </c>
      <c r="C38" s="29"/>
      <c r="D38" s="42"/>
      <c r="E38" s="43">
        <f>SUM(E11:E37)</f>
        <v>44311.780000000006</v>
      </c>
      <c r="F38" s="43">
        <f>SUM(F11:F37)</f>
        <v>58.54999999999999</v>
      </c>
      <c r="G38" s="94"/>
      <c r="H38" s="34"/>
      <c r="I38" s="1"/>
      <c r="J38" s="1"/>
      <c r="L38" s="41"/>
      <c r="N38" s="41"/>
    </row>
    <row r="39" spans="1:14" s="18" customFormat="1" ht="15">
      <c r="A39" s="30"/>
      <c r="B39" s="29" t="s">
        <v>111</v>
      </c>
      <c r="C39" s="29"/>
      <c r="D39" s="42"/>
      <c r="E39" s="94"/>
      <c r="F39" s="45"/>
      <c r="G39" s="94"/>
      <c r="H39" s="34"/>
      <c r="I39" s="1"/>
      <c r="J39" s="1"/>
      <c r="L39" s="41"/>
      <c r="N39" s="41"/>
    </row>
    <row r="40" spans="1:14" s="18" customFormat="1" ht="15">
      <c r="A40" s="30"/>
      <c r="B40" s="29" t="s">
        <v>13</v>
      </c>
      <c r="C40" s="29"/>
      <c r="D40" s="42"/>
      <c r="E40" s="94"/>
      <c r="F40" s="45"/>
      <c r="G40" s="94"/>
      <c r="H40" s="34"/>
      <c r="I40" s="1"/>
      <c r="J40" s="1"/>
      <c r="L40" s="41"/>
      <c r="N40" s="41"/>
    </row>
    <row r="41" spans="1:14" s="18" customFormat="1" ht="15">
      <c r="A41" s="30"/>
      <c r="B41" s="30" t="s">
        <v>511</v>
      </c>
      <c r="C41" s="30" t="s">
        <v>44</v>
      </c>
      <c r="D41" s="36">
        <v>250</v>
      </c>
      <c r="E41" s="32">
        <v>2514.76</v>
      </c>
      <c r="F41" s="33">
        <v>3.32</v>
      </c>
      <c r="G41" s="32">
        <v>8.200000000000001</v>
      </c>
      <c r="H41" s="34" t="s">
        <v>411</v>
      </c>
      <c r="I41" s="1"/>
      <c r="J41" s="1"/>
      <c r="L41" s="41"/>
      <c r="N41" s="41"/>
    </row>
    <row r="42" spans="1:14" s="18" customFormat="1" ht="15">
      <c r="A42" s="30"/>
      <c r="B42" s="29" t="s">
        <v>25</v>
      </c>
      <c r="C42" s="29"/>
      <c r="D42" s="42"/>
      <c r="E42" s="44">
        <f>SUM(E41)</f>
        <v>2514.76</v>
      </c>
      <c r="F42" s="44">
        <f>SUM(F41)</f>
        <v>3.32</v>
      </c>
      <c r="G42" s="94"/>
      <c r="H42" s="34"/>
      <c r="I42" s="1"/>
      <c r="J42" s="1"/>
      <c r="L42" s="41"/>
      <c r="N42" s="41"/>
    </row>
    <row r="43" spans="1:14" s="18" customFormat="1" ht="15">
      <c r="A43" s="30"/>
      <c r="B43" s="29" t="s">
        <v>110</v>
      </c>
      <c r="C43" s="25"/>
      <c r="D43" s="148"/>
      <c r="E43" s="188"/>
      <c r="F43" s="98"/>
      <c r="G43" s="98"/>
      <c r="H43" s="34"/>
      <c r="I43" s="1"/>
      <c r="J43" s="1"/>
      <c r="L43" s="41"/>
      <c r="N43" s="41"/>
    </row>
    <row r="44" spans="1:14" s="18" customFormat="1" ht="15">
      <c r="A44" s="30"/>
      <c r="B44" s="30" t="s">
        <v>104</v>
      </c>
      <c r="C44" s="92" t="s">
        <v>103</v>
      </c>
      <c r="D44" s="144">
        <v>16</v>
      </c>
      <c r="E44" s="149">
        <v>1304.01</v>
      </c>
      <c r="F44" s="101">
        <v>1.72</v>
      </c>
      <c r="G44" s="101">
        <v>6.679399999999999</v>
      </c>
      <c r="H44" s="34" t="s">
        <v>340</v>
      </c>
      <c r="I44" s="1"/>
      <c r="J44" s="1"/>
      <c r="L44" s="41"/>
      <c r="N44" s="41"/>
    </row>
    <row r="45" spans="1:10" s="47" customFormat="1" ht="15">
      <c r="A45" s="29"/>
      <c r="B45" s="30" t="s">
        <v>104</v>
      </c>
      <c r="C45" s="92" t="s">
        <v>103</v>
      </c>
      <c r="D45" s="144">
        <v>16</v>
      </c>
      <c r="E45" s="149">
        <v>1280.09</v>
      </c>
      <c r="F45" s="101">
        <v>1.69</v>
      </c>
      <c r="G45" s="101">
        <v>6.755699999999999</v>
      </c>
      <c r="H45" s="34" t="s">
        <v>341</v>
      </c>
      <c r="I45" s="1"/>
      <c r="J45" s="1"/>
    </row>
    <row r="46" spans="1:10" s="47" customFormat="1" ht="15">
      <c r="A46" s="29"/>
      <c r="B46" s="30" t="s">
        <v>104</v>
      </c>
      <c r="C46" s="92" t="s">
        <v>103</v>
      </c>
      <c r="D46" s="144">
        <v>16</v>
      </c>
      <c r="E46" s="149">
        <v>1257.03</v>
      </c>
      <c r="F46" s="101">
        <v>1.66</v>
      </c>
      <c r="G46" s="101">
        <v>6.8066</v>
      </c>
      <c r="H46" s="34" t="s">
        <v>342</v>
      </c>
      <c r="I46" s="1"/>
      <c r="J46" s="1"/>
    </row>
    <row r="47" spans="1:10" s="47" customFormat="1" ht="15">
      <c r="A47" s="29"/>
      <c r="B47" s="30" t="s">
        <v>104</v>
      </c>
      <c r="C47" s="92" t="s">
        <v>103</v>
      </c>
      <c r="D47" s="144">
        <v>14</v>
      </c>
      <c r="E47" s="149">
        <v>1072.15</v>
      </c>
      <c r="F47" s="101">
        <v>1.42</v>
      </c>
      <c r="G47" s="101">
        <v>7.052599999999999</v>
      </c>
      <c r="H47" s="34" t="s">
        <v>343</v>
      </c>
      <c r="I47" s="1"/>
      <c r="J47" s="1"/>
    </row>
    <row r="48" spans="1:10" s="47" customFormat="1" ht="15">
      <c r="A48" s="29"/>
      <c r="B48" s="29" t="s">
        <v>25</v>
      </c>
      <c r="C48" s="25"/>
      <c r="D48" s="278"/>
      <c r="E48" s="152">
        <f>SUM(E44:E47)</f>
        <v>4913.280000000001</v>
      </c>
      <c r="F48" s="103">
        <f>SUM(F44:F47)</f>
        <v>6.49</v>
      </c>
      <c r="G48" s="98"/>
      <c r="H48" s="34"/>
      <c r="I48" s="1"/>
      <c r="J48" s="1"/>
    </row>
    <row r="49" spans="1:10" s="47" customFormat="1" ht="15">
      <c r="A49" s="29"/>
      <c r="B49" s="29" t="s">
        <v>26</v>
      </c>
      <c r="C49" s="25"/>
      <c r="D49" s="278"/>
      <c r="E49" s="188"/>
      <c r="F49" s="98"/>
      <c r="G49" s="98"/>
      <c r="H49" s="34"/>
      <c r="I49" s="1"/>
      <c r="J49" s="1"/>
    </row>
    <row r="50" spans="1:10" s="47" customFormat="1" ht="15">
      <c r="A50" s="29"/>
      <c r="B50" s="29" t="s">
        <v>89</v>
      </c>
      <c r="C50" s="25"/>
      <c r="D50" s="278"/>
      <c r="E50" s="188"/>
      <c r="F50" s="98"/>
      <c r="G50" s="98"/>
      <c r="H50" s="34"/>
      <c r="I50" s="1"/>
      <c r="J50" s="1"/>
    </row>
    <row r="51" spans="1:10" s="47" customFormat="1" ht="15">
      <c r="A51" s="29"/>
      <c r="B51" s="30" t="s">
        <v>361</v>
      </c>
      <c r="C51" s="92" t="s">
        <v>17</v>
      </c>
      <c r="D51" s="144">
        <v>4000000</v>
      </c>
      <c r="E51" s="149">
        <v>4182.05</v>
      </c>
      <c r="F51" s="101">
        <v>5.53</v>
      </c>
      <c r="G51" s="101">
        <v>6.0723</v>
      </c>
      <c r="H51" s="34" t="s">
        <v>362</v>
      </c>
      <c r="I51" s="1"/>
      <c r="J51" s="1"/>
    </row>
    <row r="52" spans="1:10" s="47" customFormat="1" ht="15">
      <c r="A52" s="29"/>
      <c r="B52" s="30" t="s">
        <v>439</v>
      </c>
      <c r="C52" s="92" t="s">
        <v>17</v>
      </c>
      <c r="D52" s="144">
        <v>4000000</v>
      </c>
      <c r="E52" s="149">
        <v>4061.99</v>
      </c>
      <c r="F52" s="101">
        <v>5.37</v>
      </c>
      <c r="G52" s="101">
        <v>5.9514</v>
      </c>
      <c r="H52" s="34" t="s">
        <v>440</v>
      </c>
      <c r="I52" s="1"/>
      <c r="J52" s="1"/>
    </row>
    <row r="53" spans="1:10" s="47" customFormat="1" ht="15">
      <c r="A53" s="29"/>
      <c r="B53" s="30" t="s">
        <v>403</v>
      </c>
      <c r="C53" s="92" t="s">
        <v>17</v>
      </c>
      <c r="D53" s="144">
        <v>2800000</v>
      </c>
      <c r="E53" s="149">
        <v>2958.45</v>
      </c>
      <c r="F53" s="101">
        <v>3.91</v>
      </c>
      <c r="G53" s="101">
        <v>4.949</v>
      </c>
      <c r="H53" s="34" t="s">
        <v>404</v>
      </c>
      <c r="I53" s="1"/>
      <c r="J53" s="1"/>
    </row>
    <row r="54" spans="1:10" s="47" customFormat="1" ht="15">
      <c r="A54" s="29"/>
      <c r="B54" s="30" t="s">
        <v>442</v>
      </c>
      <c r="C54" s="92" t="s">
        <v>17</v>
      </c>
      <c r="D54" s="144">
        <v>2500000</v>
      </c>
      <c r="E54" s="149">
        <v>2516.67</v>
      </c>
      <c r="F54" s="101">
        <v>3.33</v>
      </c>
      <c r="G54" s="101">
        <v>5.218399999999999</v>
      </c>
      <c r="H54" s="34" t="s">
        <v>443</v>
      </c>
      <c r="I54" s="1"/>
      <c r="J54" s="1"/>
    </row>
    <row r="55" spans="1:10" s="47" customFormat="1" ht="15">
      <c r="A55" s="29"/>
      <c r="B55" s="29" t="s">
        <v>25</v>
      </c>
      <c r="C55" s="25"/>
      <c r="D55" s="278"/>
      <c r="E55" s="151">
        <f>SUM(E51:E54)</f>
        <v>13719.160000000002</v>
      </c>
      <c r="F55" s="151">
        <f>SUM(F51:F54)</f>
        <v>18.14</v>
      </c>
      <c r="G55" s="98"/>
      <c r="H55" s="34"/>
      <c r="I55" s="1"/>
      <c r="J55" s="1"/>
    </row>
    <row r="56" spans="1:10" s="47" customFormat="1" ht="15">
      <c r="A56" s="29"/>
      <c r="B56" s="29" t="s">
        <v>31</v>
      </c>
      <c r="C56" s="30"/>
      <c r="D56" s="31"/>
      <c r="E56" s="32"/>
      <c r="F56" s="33"/>
      <c r="G56" s="33"/>
      <c r="H56" s="95"/>
      <c r="I56" s="1"/>
      <c r="J56" s="1"/>
    </row>
    <row r="57" spans="1:10" s="47" customFormat="1" ht="15">
      <c r="A57" s="29"/>
      <c r="B57" s="29" t="s">
        <v>32</v>
      </c>
      <c r="C57" s="30"/>
      <c r="D57" s="31"/>
      <c r="E57" s="32">
        <v>10006.58</v>
      </c>
      <c r="F57" s="373">
        <v>13.22</v>
      </c>
      <c r="G57" s="91"/>
      <c r="H57" s="95"/>
      <c r="I57" s="1"/>
      <c r="J57" s="1"/>
    </row>
    <row r="58" spans="1:10" s="47" customFormat="1" ht="15">
      <c r="A58" s="29"/>
      <c r="B58" s="29" t="s">
        <v>33</v>
      </c>
      <c r="C58" s="30"/>
      <c r="D58" s="118"/>
      <c r="E58" s="49">
        <v>212.41999999999825</v>
      </c>
      <c r="F58" s="373">
        <v>0.28</v>
      </c>
      <c r="G58" s="91"/>
      <c r="H58" s="111"/>
      <c r="I58" s="1"/>
      <c r="J58" s="1"/>
    </row>
    <row r="59" spans="1:10" s="47" customFormat="1" ht="15">
      <c r="A59" s="29"/>
      <c r="B59" s="50" t="s">
        <v>34</v>
      </c>
      <c r="C59" s="50"/>
      <c r="D59" s="51"/>
      <c r="E59" s="52">
        <f>+E38+E57+E58+E48+E42+E55</f>
        <v>75677.98000000001</v>
      </c>
      <c r="F59" s="52">
        <f>+F38+F57+F58+F48+F42+F55</f>
        <v>99.99999999999999</v>
      </c>
      <c r="G59" s="170"/>
      <c r="H59" s="112"/>
      <c r="I59" s="1"/>
      <c r="J59" s="1"/>
    </row>
    <row r="60" spans="1:10" s="61" customFormat="1" ht="15">
      <c r="A60" s="225"/>
      <c r="B60" s="56" t="s">
        <v>35</v>
      </c>
      <c r="C60" s="57"/>
      <c r="D60" s="58"/>
      <c r="E60" s="59"/>
      <c r="F60" s="59"/>
      <c r="G60" s="59"/>
      <c r="H60" s="114"/>
      <c r="I60" s="1"/>
      <c r="J60" s="1"/>
    </row>
    <row r="61" spans="1:10" s="61" customFormat="1" ht="15">
      <c r="A61" s="225"/>
      <c r="B61" s="279" t="s">
        <v>36</v>
      </c>
      <c r="C61" s="57"/>
      <c r="D61" s="58"/>
      <c r="E61" s="59"/>
      <c r="F61" s="59"/>
      <c r="G61" s="59"/>
      <c r="H61" s="114"/>
      <c r="I61" s="1"/>
      <c r="J61" s="1"/>
    </row>
    <row r="62" spans="1:10" ht="15">
      <c r="A62" s="56"/>
      <c r="B62" s="279" t="s">
        <v>96</v>
      </c>
      <c r="C62" s="57"/>
      <c r="D62" s="58"/>
      <c r="E62" s="59"/>
      <c r="F62" s="59"/>
      <c r="G62" s="59"/>
      <c r="H62" s="113"/>
      <c r="J62" s="1"/>
    </row>
    <row r="63" spans="1:10" ht="24.75" customHeight="1">
      <c r="A63" s="56"/>
      <c r="B63" s="282" t="s">
        <v>344</v>
      </c>
      <c r="C63" s="57"/>
      <c r="D63" s="58"/>
      <c r="E63" s="59"/>
      <c r="F63" s="59"/>
      <c r="G63" s="59"/>
      <c r="H63" s="113"/>
      <c r="J63" s="1"/>
    </row>
    <row r="64" spans="1:10" ht="24.75" customHeight="1">
      <c r="A64" s="208"/>
      <c r="B64" s="333" t="s">
        <v>438</v>
      </c>
      <c r="C64" s="57"/>
      <c r="D64" s="58"/>
      <c r="E64" s="59"/>
      <c r="F64" s="59"/>
      <c r="G64" s="59"/>
      <c r="H64" s="290"/>
      <c r="J64" s="1"/>
    </row>
    <row r="65" spans="1:10" ht="71.25" customHeight="1">
      <c r="A65" s="208"/>
      <c r="B65" s="283" t="s">
        <v>585</v>
      </c>
      <c r="C65" s="57"/>
      <c r="D65" s="58"/>
      <c r="E65" s="59"/>
      <c r="F65" s="59"/>
      <c r="G65" s="59"/>
      <c r="H65" s="290"/>
      <c r="J65" s="1"/>
    </row>
    <row r="66" spans="1:10" ht="57.75" customHeight="1">
      <c r="A66" s="208"/>
      <c r="B66" s="305" t="s">
        <v>354</v>
      </c>
      <c r="C66" s="305" t="s">
        <v>10</v>
      </c>
      <c r="D66" s="550" t="s">
        <v>345</v>
      </c>
      <c r="E66" s="550"/>
      <c r="F66" s="306" t="s">
        <v>346</v>
      </c>
      <c r="G66" s="59"/>
      <c r="H66" s="290"/>
      <c r="J66" s="1"/>
    </row>
    <row r="67" spans="1:10" ht="32.25" customHeight="1">
      <c r="A67" s="208"/>
      <c r="B67" s="305"/>
      <c r="C67" s="305"/>
      <c r="D67" s="306" t="s">
        <v>347</v>
      </c>
      <c r="E67" s="305" t="s">
        <v>127</v>
      </c>
      <c r="F67" s="305"/>
      <c r="G67" s="59"/>
      <c r="H67" s="290"/>
      <c r="J67" s="1"/>
    </row>
    <row r="68" spans="1:10" ht="24.75" customHeight="1">
      <c r="A68" s="208"/>
      <c r="B68" s="307" t="s">
        <v>348</v>
      </c>
      <c r="C68" s="308" t="s">
        <v>349</v>
      </c>
      <c r="D68" s="309">
        <v>0</v>
      </c>
      <c r="E68" s="310">
        <v>0</v>
      </c>
      <c r="F68" s="309">
        <v>545.5</v>
      </c>
      <c r="G68" s="59"/>
      <c r="H68" s="290"/>
      <c r="J68" s="1"/>
    </row>
    <row r="69" spans="2:10" ht="54.75" customHeight="1">
      <c r="B69" s="283"/>
      <c r="J69" s="1"/>
    </row>
    <row r="70" ht="15">
      <c r="J70" s="1"/>
    </row>
    <row r="71" spans="5:10" ht="15">
      <c r="E71" s="68"/>
      <c r="J71" s="1"/>
    </row>
    <row r="72" spans="5:10" ht="15">
      <c r="E72" s="68"/>
      <c r="J72" s="1"/>
    </row>
    <row r="73" ht="15">
      <c r="J73" s="1"/>
    </row>
    <row r="74" ht="15">
      <c r="J74" s="1"/>
    </row>
    <row r="75" ht="15">
      <c r="J75" s="1"/>
    </row>
    <row r="76" ht="15">
      <c r="J76" s="1"/>
    </row>
    <row r="77" ht="15">
      <c r="J77" s="1"/>
    </row>
    <row r="78" ht="15">
      <c r="J78" s="1"/>
    </row>
    <row r="79" ht="15">
      <c r="J79" s="1"/>
    </row>
    <row r="80" ht="15">
      <c r="J80" s="1"/>
    </row>
    <row r="81" ht="15">
      <c r="J81" s="1"/>
    </row>
    <row r="82" ht="15">
      <c r="J82" s="1"/>
    </row>
  </sheetData>
  <sheetProtection/>
  <mergeCells count="3">
    <mergeCell ref="B1:H1"/>
    <mergeCell ref="B2:H2"/>
    <mergeCell ref="D66:E66"/>
  </mergeCells>
  <printOptions/>
  <pageMargins left="0.7" right="0.7" top="0.75" bottom="0.75" header="0.3" footer="0.3"/>
  <pageSetup fitToHeight="1" fitToWidth="1" horizontalDpi="600" verticalDpi="600" orientation="portrait" paperSize="9" scale="39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Z36"/>
  <sheetViews>
    <sheetView zoomScale="85" zoomScaleNormal="85" zoomScalePageLayoutView="0" workbookViewId="0" topLeftCell="B1">
      <selection activeCell="B29" activeCellId="1" sqref="B1 B29"/>
    </sheetView>
  </sheetViews>
  <sheetFormatPr defaultColWidth="9.140625" defaultRowHeight="15"/>
  <cols>
    <col min="1" max="1" width="0" style="393" hidden="1" customWidth="1"/>
    <col min="2" max="2" width="98.421875" style="393" bestFit="1" customWidth="1"/>
    <col min="3" max="3" width="13.8515625" style="393" bestFit="1" customWidth="1"/>
    <col min="4" max="4" width="10.57421875" style="393" bestFit="1" customWidth="1"/>
    <col min="5" max="5" width="14.00390625" style="393" customWidth="1"/>
    <col min="6" max="7" width="13.8515625" style="393" customWidth="1"/>
    <col min="8" max="8" width="19.57421875" style="393" customWidth="1"/>
    <col min="9" max="9" width="39.57421875" style="392" bestFit="1" customWidth="1"/>
    <col min="10" max="16384" width="9.140625" style="393" customWidth="1"/>
  </cols>
  <sheetData>
    <row r="1" spans="2:26" s="394" customFormat="1" ht="15">
      <c r="B1" s="386" t="s">
        <v>2</v>
      </c>
      <c r="C1" s="387"/>
      <c r="D1" s="388"/>
      <c r="E1" s="389"/>
      <c r="F1" s="390"/>
      <c r="G1" s="390"/>
      <c r="H1" s="391"/>
      <c r="I1" s="392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spans="2:26" s="394" customFormat="1" ht="15">
      <c r="B2" s="395" t="s">
        <v>593</v>
      </c>
      <c r="C2" s="396"/>
      <c r="D2" s="397"/>
      <c r="E2" s="396"/>
      <c r="F2" s="398"/>
      <c r="G2" s="398"/>
      <c r="H2" s="425"/>
      <c r="I2" s="392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spans="2:26" s="394" customFormat="1" ht="15">
      <c r="B3" s="4" t="s">
        <v>559</v>
      </c>
      <c r="C3" s="400"/>
      <c r="D3" s="401"/>
      <c r="E3" s="400"/>
      <c r="F3" s="402"/>
      <c r="G3" s="402"/>
      <c r="H3" s="403"/>
      <c r="I3" s="392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</row>
    <row r="4" spans="2:26" s="394" customFormat="1" ht="15">
      <c r="B4" s="395"/>
      <c r="C4" s="400"/>
      <c r="D4" s="401"/>
      <c r="E4" s="400"/>
      <c r="F4" s="402"/>
      <c r="G4" s="402"/>
      <c r="H4" s="403"/>
      <c r="I4" s="392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</row>
    <row r="5" spans="2:26" s="394" customFormat="1" ht="30">
      <c r="B5" s="426" t="s">
        <v>4</v>
      </c>
      <c r="C5" s="213" t="s">
        <v>5</v>
      </c>
      <c r="D5" s="214" t="s">
        <v>6</v>
      </c>
      <c r="E5" s="427" t="s">
        <v>7</v>
      </c>
      <c r="F5" s="428" t="s">
        <v>8</v>
      </c>
      <c r="G5" s="429" t="s">
        <v>447</v>
      </c>
      <c r="H5" s="430" t="s">
        <v>10</v>
      </c>
      <c r="I5" s="392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</row>
    <row r="6" spans="2:26" s="394" customFormat="1" ht="15">
      <c r="B6" s="431" t="s">
        <v>11</v>
      </c>
      <c r="C6" s="56"/>
      <c r="D6" s="432"/>
      <c r="E6" s="433"/>
      <c r="F6" s="434"/>
      <c r="G6" s="435"/>
      <c r="H6" s="436"/>
      <c r="I6" s="392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</row>
    <row r="7" spans="2:26" s="394" customFormat="1" ht="15">
      <c r="B7" s="431" t="s">
        <v>12</v>
      </c>
      <c r="C7" s="56"/>
      <c r="D7" s="432"/>
      <c r="E7" s="433"/>
      <c r="F7" s="434"/>
      <c r="G7" s="435"/>
      <c r="H7" s="436"/>
      <c r="I7" s="392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</row>
    <row r="8" spans="2:26" s="394" customFormat="1" ht="15">
      <c r="B8" s="431" t="s">
        <v>13</v>
      </c>
      <c r="C8" s="56"/>
      <c r="D8" s="437"/>
      <c r="E8" s="433"/>
      <c r="F8" s="434"/>
      <c r="G8" s="435"/>
      <c r="H8" s="436"/>
      <c r="I8" s="392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</row>
    <row r="9" spans="2:26" s="394" customFormat="1" ht="15">
      <c r="B9" s="438" t="s">
        <v>42</v>
      </c>
      <c r="C9" s="56" t="s">
        <v>15</v>
      </c>
      <c r="D9" s="437">
        <v>6</v>
      </c>
      <c r="E9" s="439">
        <v>650.58</v>
      </c>
      <c r="F9" s="440">
        <v>8.18</v>
      </c>
      <c r="G9" s="439">
        <v>3.4699</v>
      </c>
      <c r="H9" s="436" t="s">
        <v>594</v>
      </c>
      <c r="I9" s="441"/>
      <c r="J9" s="442"/>
      <c r="K9" s="442"/>
      <c r="L9" s="442"/>
      <c r="M9" s="44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</row>
    <row r="10" spans="2:26" s="394" customFormat="1" ht="15">
      <c r="B10" s="438" t="s">
        <v>65</v>
      </c>
      <c r="C10" s="56" t="s">
        <v>15</v>
      </c>
      <c r="D10" s="437">
        <v>60</v>
      </c>
      <c r="E10" s="439">
        <v>647.21</v>
      </c>
      <c r="F10" s="440">
        <v>8.14</v>
      </c>
      <c r="G10" s="439">
        <v>3.5452</v>
      </c>
      <c r="H10" s="436" t="s">
        <v>595</v>
      </c>
      <c r="I10" s="441"/>
      <c r="J10" s="442"/>
      <c r="K10" s="442"/>
      <c r="L10" s="442"/>
      <c r="M10" s="44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</row>
    <row r="11" spans="2:26" s="394" customFormat="1" ht="15">
      <c r="B11" s="438" t="s">
        <v>47</v>
      </c>
      <c r="C11" s="56" t="s">
        <v>15</v>
      </c>
      <c r="D11" s="437">
        <v>60</v>
      </c>
      <c r="E11" s="439">
        <v>616.66</v>
      </c>
      <c r="F11" s="440">
        <v>7.75</v>
      </c>
      <c r="G11" s="439">
        <v>3.2802</v>
      </c>
      <c r="H11" s="436" t="s">
        <v>297</v>
      </c>
      <c r="I11" s="441"/>
      <c r="J11" s="442"/>
      <c r="K11" s="442"/>
      <c r="L11" s="442"/>
      <c r="M11" s="44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</row>
    <row r="12" spans="2:26" s="394" customFormat="1" ht="15">
      <c r="B12" s="438" t="s">
        <v>121</v>
      </c>
      <c r="C12" s="56" t="s">
        <v>15</v>
      </c>
      <c r="D12" s="437">
        <v>50</v>
      </c>
      <c r="E12" s="439">
        <v>542.03</v>
      </c>
      <c r="F12" s="440">
        <v>6.81</v>
      </c>
      <c r="G12" s="439">
        <v>3.5700999999999996</v>
      </c>
      <c r="H12" s="436" t="s">
        <v>596</v>
      </c>
      <c r="I12" s="441"/>
      <c r="J12" s="442"/>
      <c r="K12" s="442"/>
      <c r="L12" s="442"/>
      <c r="M12" s="44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</row>
    <row r="13" spans="2:26" s="394" customFormat="1" ht="15">
      <c r="B13" s="438" t="s">
        <v>57</v>
      </c>
      <c r="C13" s="56" t="s">
        <v>15</v>
      </c>
      <c r="D13" s="437">
        <v>50</v>
      </c>
      <c r="E13" s="439">
        <v>536.06</v>
      </c>
      <c r="F13" s="440">
        <v>6.74</v>
      </c>
      <c r="G13" s="439">
        <v>3.4800999999999997</v>
      </c>
      <c r="H13" s="436" t="s">
        <v>597</v>
      </c>
      <c r="I13" s="441"/>
      <c r="J13" s="442"/>
      <c r="K13" s="442"/>
      <c r="L13" s="442"/>
      <c r="M13" s="44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</row>
    <row r="14" spans="2:26" s="394" customFormat="1" ht="15">
      <c r="B14" s="438" t="s">
        <v>23</v>
      </c>
      <c r="C14" s="56" t="s">
        <v>15</v>
      </c>
      <c r="D14" s="437">
        <v>50</v>
      </c>
      <c r="E14" s="439">
        <v>504.97</v>
      </c>
      <c r="F14" s="440">
        <v>6.35</v>
      </c>
      <c r="G14" s="439">
        <v>3.34</v>
      </c>
      <c r="H14" s="436" t="s">
        <v>598</v>
      </c>
      <c r="I14" s="441"/>
      <c r="J14" s="442"/>
      <c r="K14" s="442"/>
      <c r="L14" s="442"/>
      <c r="M14" s="44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</row>
    <row r="15" spans="2:26" s="394" customFormat="1" ht="15">
      <c r="B15" s="438" t="s">
        <v>599</v>
      </c>
      <c r="C15" s="56" t="s">
        <v>44</v>
      </c>
      <c r="D15" s="437">
        <v>30</v>
      </c>
      <c r="E15" s="439">
        <v>324.39</v>
      </c>
      <c r="F15" s="440">
        <v>4.08</v>
      </c>
      <c r="G15" s="439">
        <v>3.6301</v>
      </c>
      <c r="H15" s="436" t="s">
        <v>600</v>
      </c>
      <c r="I15" s="441"/>
      <c r="J15" s="442"/>
      <c r="K15" s="442"/>
      <c r="L15" s="442"/>
      <c r="M15" s="44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</row>
    <row r="16" spans="2:26" s="394" customFormat="1" ht="15">
      <c r="B16" s="444" t="s">
        <v>25</v>
      </c>
      <c r="C16" s="445"/>
      <c r="D16" s="437"/>
      <c r="E16" s="446">
        <f>SUM(E9:E15)</f>
        <v>3821.899999999999</v>
      </c>
      <c r="F16" s="447">
        <f>SUM(F9:F15)</f>
        <v>48.05</v>
      </c>
      <c r="G16" s="448"/>
      <c r="H16" s="449"/>
      <c r="I16" s="441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</row>
    <row r="17" spans="2:26" s="394" customFormat="1" ht="15">
      <c r="B17" s="431" t="s">
        <v>601</v>
      </c>
      <c r="C17" s="450"/>
      <c r="D17" s="437"/>
      <c r="E17" s="451"/>
      <c r="F17" s="450"/>
      <c r="G17" s="450"/>
      <c r="H17" s="449"/>
      <c r="I17" s="441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</row>
    <row r="18" spans="2:26" s="394" customFormat="1" ht="15">
      <c r="B18" s="438" t="s">
        <v>602</v>
      </c>
      <c r="C18" s="450" t="s">
        <v>15</v>
      </c>
      <c r="D18" s="437">
        <v>50</v>
      </c>
      <c r="E18" s="452">
        <v>501.51</v>
      </c>
      <c r="F18" s="440">
        <v>6.3</v>
      </c>
      <c r="G18" s="453">
        <v>4.03</v>
      </c>
      <c r="H18" s="449" t="s">
        <v>603</v>
      </c>
      <c r="I18" s="441"/>
      <c r="J18" s="442"/>
      <c r="K18" s="442"/>
      <c r="L18" s="442"/>
      <c r="M18" s="44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</row>
    <row r="19" spans="2:26" s="394" customFormat="1" ht="15">
      <c r="B19" s="454" t="s">
        <v>25</v>
      </c>
      <c r="C19" s="455"/>
      <c r="D19" s="437"/>
      <c r="E19" s="456">
        <f>SUM(E18:E18)</f>
        <v>501.51</v>
      </c>
      <c r="F19" s="456">
        <f>SUM(F18:F18)</f>
        <v>6.3</v>
      </c>
      <c r="G19" s="457"/>
      <c r="H19" s="449"/>
      <c r="I19" s="441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</row>
    <row r="20" spans="2:26" s="394" customFormat="1" ht="15">
      <c r="B20" s="458" t="s">
        <v>111</v>
      </c>
      <c r="C20" s="455"/>
      <c r="D20" s="437"/>
      <c r="E20" s="459"/>
      <c r="F20" s="459"/>
      <c r="G20" s="460"/>
      <c r="H20" s="449"/>
      <c r="I20" s="441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</row>
    <row r="21" spans="2:26" s="394" customFormat="1" ht="15">
      <c r="B21" s="458" t="s">
        <v>13</v>
      </c>
      <c r="C21" s="455"/>
      <c r="D21" s="437"/>
      <c r="E21" s="459"/>
      <c r="F21" s="459"/>
      <c r="G21" s="459"/>
      <c r="H21" s="436"/>
      <c r="I21" s="441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</row>
    <row r="22" spans="2:26" s="394" customFormat="1" ht="15">
      <c r="B22" s="438" t="s">
        <v>276</v>
      </c>
      <c r="C22" s="56" t="s">
        <v>15</v>
      </c>
      <c r="D22" s="437">
        <v>84</v>
      </c>
      <c r="E22" s="439">
        <v>832.34</v>
      </c>
      <c r="F22" s="440">
        <v>10.46</v>
      </c>
      <c r="G22" s="440">
        <v>4.0001999999999995</v>
      </c>
      <c r="H22" s="449" t="s">
        <v>604</v>
      </c>
      <c r="I22" s="441"/>
      <c r="J22" s="442"/>
      <c r="K22" s="442"/>
      <c r="L22" s="442"/>
      <c r="M22" s="44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</row>
    <row r="23" spans="2:26" s="394" customFormat="1" ht="15">
      <c r="B23" s="454" t="s">
        <v>25</v>
      </c>
      <c r="C23" s="455"/>
      <c r="D23" s="437"/>
      <c r="E23" s="456">
        <f>SUM(E22:E22)</f>
        <v>832.34</v>
      </c>
      <c r="F23" s="461">
        <f>SUM(F22:F22)</f>
        <v>10.46</v>
      </c>
      <c r="G23" s="457"/>
      <c r="H23" s="449"/>
      <c r="I23" s="441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</row>
    <row r="24" spans="2:26" s="394" customFormat="1" ht="15">
      <c r="B24" s="454" t="s">
        <v>93</v>
      </c>
      <c r="C24" s="455"/>
      <c r="D24" s="437"/>
      <c r="E24" s="459"/>
      <c r="F24" s="460"/>
      <c r="G24" s="457"/>
      <c r="H24" s="449"/>
      <c r="I24" s="441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</row>
    <row r="25" spans="2:26" s="394" customFormat="1" ht="15">
      <c r="B25" s="454" t="s">
        <v>92</v>
      </c>
      <c r="C25" s="455"/>
      <c r="D25" s="437"/>
      <c r="E25" s="459"/>
      <c r="F25" s="460"/>
      <c r="G25" s="457"/>
      <c r="H25" s="449"/>
      <c r="I25" s="441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</row>
    <row r="26" spans="2:26" s="394" customFormat="1" ht="15">
      <c r="B26" s="462" t="s">
        <v>547</v>
      </c>
      <c r="C26" s="463" t="s">
        <v>17</v>
      </c>
      <c r="D26" s="437">
        <v>1500000</v>
      </c>
      <c r="E26" s="445">
        <v>1493.04</v>
      </c>
      <c r="F26" s="464">
        <v>18.77</v>
      </c>
      <c r="G26" s="465">
        <v>3.27</v>
      </c>
      <c r="H26" s="449" t="s">
        <v>550</v>
      </c>
      <c r="I26" s="441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</row>
    <row r="27" spans="2:26" s="394" customFormat="1" ht="15">
      <c r="B27" s="462" t="s">
        <v>605</v>
      </c>
      <c r="C27" s="463" t="s">
        <v>17</v>
      </c>
      <c r="D27" s="437">
        <v>1250000</v>
      </c>
      <c r="E27" s="445">
        <v>1241.76</v>
      </c>
      <c r="F27" s="464">
        <v>15.61</v>
      </c>
      <c r="G27" s="465">
        <v>3.32</v>
      </c>
      <c r="H27" s="449" t="s">
        <v>606</v>
      </c>
      <c r="I27" s="441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</row>
    <row r="28" spans="2:26" s="394" customFormat="1" ht="15">
      <c r="B28" s="454" t="s">
        <v>25</v>
      </c>
      <c r="C28" s="455"/>
      <c r="D28" s="437"/>
      <c r="E28" s="461">
        <f>SUM(E26:E27)</f>
        <v>2734.8</v>
      </c>
      <c r="F28" s="461">
        <f>SUM(F26:F27)</f>
        <v>34.379999999999995</v>
      </c>
      <c r="G28" s="457"/>
      <c r="H28" s="449"/>
      <c r="I28" s="441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</row>
    <row r="29" spans="2:26" s="394" customFormat="1" ht="15">
      <c r="B29" s="431" t="s">
        <v>31</v>
      </c>
      <c r="C29" s="56"/>
      <c r="D29" s="437"/>
      <c r="E29" s="433"/>
      <c r="F29" s="466"/>
      <c r="G29" s="466"/>
      <c r="H29" s="449"/>
      <c r="I29" s="441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</row>
    <row r="30" spans="2:26" s="394" customFormat="1" ht="15">
      <c r="B30" s="431" t="s">
        <v>607</v>
      </c>
      <c r="C30" s="56"/>
      <c r="D30" s="437"/>
      <c r="E30" s="467">
        <v>64.23</v>
      </c>
      <c r="F30" s="450">
        <v>0.81</v>
      </c>
      <c r="G30" s="439"/>
      <c r="H30" s="436"/>
      <c r="I30" s="468"/>
      <c r="J30" s="442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</row>
    <row r="31" spans="2:26" s="394" customFormat="1" ht="15">
      <c r="B31" s="431" t="s">
        <v>33</v>
      </c>
      <c r="C31" s="56"/>
      <c r="D31" s="437"/>
      <c r="E31" s="467">
        <v>-0.27999999999974534</v>
      </c>
      <c r="F31" s="450">
        <v>0</v>
      </c>
      <c r="G31" s="439"/>
      <c r="H31" s="436"/>
      <c r="I31" s="468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</row>
    <row r="32" spans="2:26" s="394" customFormat="1" ht="15">
      <c r="B32" s="469" t="s">
        <v>34</v>
      </c>
      <c r="C32" s="470"/>
      <c r="D32" s="471"/>
      <c r="E32" s="472">
        <f>+E16+E19+E30+E31+E23+E28</f>
        <v>7954.499999999999</v>
      </c>
      <c r="F32" s="472">
        <f>+F16+F19+F30+F31+F23+F28</f>
        <v>100</v>
      </c>
      <c r="G32" s="473"/>
      <c r="H32" s="474"/>
      <c r="I32" s="441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  <row r="33" spans="2:26" s="394" customFormat="1" ht="15">
      <c r="B33" s="438" t="s">
        <v>97</v>
      </c>
      <c r="C33" s="61"/>
      <c r="D33" s="475"/>
      <c r="E33" s="476"/>
      <c r="F33" s="477"/>
      <c r="G33" s="477"/>
      <c r="H33" s="478"/>
      <c r="I33" s="441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</row>
    <row r="34" spans="2:26" s="394" customFormat="1" ht="15">
      <c r="B34" s="561" t="s">
        <v>36</v>
      </c>
      <c r="C34" s="562"/>
      <c r="D34" s="562"/>
      <c r="E34" s="562"/>
      <c r="F34" s="562"/>
      <c r="G34" s="562"/>
      <c r="H34" s="563"/>
      <c r="I34" s="441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</row>
    <row r="35" spans="2:26" s="394" customFormat="1" ht="15">
      <c r="B35" s="479" t="s">
        <v>96</v>
      </c>
      <c r="C35" s="480"/>
      <c r="D35" s="480"/>
      <c r="E35" s="480"/>
      <c r="F35" s="480"/>
      <c r="G35" s="480"/>
      <c r="H35" s="481"/>
      <c r="I35" s="441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</row>
    <row r="36" spans="2:26" s="394" customFormat="1" ht="15">
      <c r="B36" s="561" t="s">
        <v>438</v>
      </c>
      <c r="C36" s="562"/>
      <c r="D36" s="562"/>
      <c r="E36" s="562"/>
      <c r="F36" s="562"/>
      <c r="G36" s="562"/>
      <c r="H36" s="563"/>
      <c r="I36" s="441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</row>
  </sheetData>
  <sheetProtection/>
  <mergeCells count="2">
    <mergeCell ref="B34:H34"/>
    <mergeCell ref="B36:H36"/>
  </mergeCells>
  <printOptions/>
  <pageMargins left="0.7" right="0.7" top="0.75" bottom="0.75" header="0.3" footer="0.3"/>
  <pageSetup horizontalDpi="200" verticalDpi="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Z35"/>
  <sheetViews>
    <sheetView zoomScale="85" zoomScaleNormal="85" zoomScalePageLayoutView="0" workbookViewId="0" topLeftCell="B13">
      <selection activeCell="B20" sqref="B20"/>
    </sheetView>
  </sheetViews>
  <sheetFormatPr defaultColWidth="9.140625" defaultRowHeight="15"/>
  <cols>
    <col min="1" max="1" width="6.7109375" style="393" hidden="1" customWidth="1"/>
    <col min="2" max="2" width="119.140625" style="393" bestFit="1" customWidth="1"/>
    <col min="3" max="3" width="12.421875" style="393" bestFit="1" customWidth="1"/>
    <col min="4" max="4" width="11.421875" style="501" bestFit="1" customWidth="1"/>
    <col min="5" max="5" width="17.8515625" style="393" bestFit="1" customWidth="1"/>
    <col min="6" max="6" width="9.28125" style="393" bestFit="1" customWidth="1"/>
    <col min="7" max="7" width="9.28125" style="393" customWidth="1"/>
    <col min="8" max="8" width="17.421875" style="393" bestFit="1" customWidth="1"/>
    <col min="9" max="9" width="39.57421875" style="392" bestFit="1" customWidth="1"/>
    <col min="10" max="16384" width="9.140625" style="393" customWidth="1"/>
  </cols>
  <sheetData>
    <row r="1" spans="2:26" s="394" customFormat="1" ht="15">
      <c r="B1" s="386" t="s">
        <v>2</v>
      </c>
      <c r="C1" s="387"/>
      <c r="D1" s="482"/>
      <c r="E1" s="389"/>
      <c r="F1" s="390"/>
      <c r="G1" s="390"/>
      <c r="H1" s="391"/>
      <c r="I1" s="392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spans="2:26" s="394" customFormat="1" ht="15">
      <c r="B2" s="395" t="s">
        <v>608</v>
      </c>
      <c r="C2" s="396"/>
      <c r="D2" s="483"/>
      <c r="E2" s="396"/>
      <c r="F2" s="398"/>
      <c r="G2" s="398"/>
      <c r="H2" s="425"/>
      <c r="I2" s="392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spans="2:26" s="394" customFormat="1" ht="15">
      <c r="B3" s="4" t="str">
        <f>+LTFMPXVIA!B3</f>
        <v>Portfolio as on  January 31, 2021</v>
      </c>
      <c r="C3" s="400"/>
      <c r="D3" s="484"/>
      <c r="E3" s="400"/>
      <c r="F3" s="402"/>
      <c r="G3" s="402"/>
      <c r="H3" s="403"/>
      <c r="I3" s="392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</row>
    <row r="4" spans="2:26" s="394" customFormat="1" ht="15">
      <c r="B4" s="395"/>
      <c r="C4" s="400"/>
      <c r="D4" s="484"/>
      <c r="E4" s="400"/>
      <c r="F4" s="402"/>
      <c r="G4" s="402"/>
      <c r="H4" s="403"/>
      <c r="I4" s="392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</row>
    <row r="5" spans="2:26" s="394" customFormat="1" ht="45">
      <c r="B5" s="426" t="s">
        <v>4</v>
      </c>
      <c r="C5" s="213" t="s">
        <v>5</v>
      </c>
      <c r="D5" s="485" t="s">
        <v>6</v>
      </c>
      <c r="E5" s="427" t="s">
        <v>7</v>
      </c>
      <c r="F5" s="428" t="s">
        <v>8</v>
      </c>
      <c r="G5" s="429" t="s">
        <v>447</v>
      </c>
      <c r="H5" s="430" t="s">
        <v>10</v>
      </c>
      <c r="I5" s="392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</row>
    <row r="6" spans="2:26" s="394" customFormat="1" ht="15">
      <c r="B6" s="431" t="s">
        <v>11</v>
      </c>
      <c r="C6" s="216"/>
      <c r="D6" s="486"/>
      <c r="E6" s="216"/>
      <c r="F6" s="216"/>
      <c r="G6" s="216"/>
      <c r="H6" s="216"/>
      <c r="I6" s="392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</row>
    <row r="7" spans="2:26" s="394" customFormat="1" ht="15">
      <c r="B7" s="431" t="s">
        <v>12</v>
      </c>
      <c r="C7" s="216"/>
      <c r="D7" s="486"/>
      <c r="E7" s="216"/>
      <c r="F7" s="216"/>
      <c r="G7" s="216"/>
      <c r="H7" s="216"/>
      <c r="I7" s="392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</row>
    <row r="8" spans="2:26" s="394" customFormat="1" ht="15">
      <c r="B8" s="431" t="s">
        <v>13</v>
      </c>
      <c r="C8" s="216"/>
      <c r="D8" s="486"/>
      <c r="E8" s="216"/>
      <c r="F8" s="216"/>
      <c r="G8" s="216"/>
      <c r="H8" s="216"/>
      <c r="I8" s="392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</row>
    <row r="9" spans="2:26" s="394" customFormat="1" ht="15">
      <c r="B9" s="438" t="s">
        <v>609</v>
      </c>
      <c r="C9" s="487" t="s">
        <v>39</v>
      </c>
      <c r="D9" s="437">
        <v>220</v>
      </c>
      <c r="E9" s="439">
        <v>2863.16</v>
      </c>
      <c r="F9" s="440">
        <v>10.13</v>
      </c>
      <c r="G9" s="439">
        <v>5.5835</v>
      </c>
      <c r="H9" s="487" t="s">
        <v>610</v>
      </c>
      <c r="I9" s="392"/>
      <c r="J9" s="393"/>
      <c r="K9" s="442"/>
      <c r="L9" s="393"/>
      <c r="M9" s="488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</row>
    <row r="10" spans="2:26" s="394" customFormat="1" ht="15">
      <c r="B10" s="438" t="s">
        <v>611</v>
      </c>
      <c r="C10" s="487" t="s">
        <v>39</v>
      </c>
      <c r="D10" s="437">
        <v>220</v>
      </c>
      <c r="E10" s="439">
        <v>2863.34</v>
      </c>
      <c r="F10" s="440">
        <v>10.13</v>
      </c>
      <c r="G10" s="439">
        <v>5.5786</v>
      </c>
      <c r="H10" s="487" t="s">
        <v>612</v>
      </c>
      <c r="I10" s="392"/>
      <c r="J10" s="393"/>
      <c r="K10" s="442"/>
      <c r="L10" s="393"/>
      <c r="M10" s="488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</row>
    <row r="11" spans="2:26" s="394" customFormat="1" ht="15">
      <c r="B11" s="438" t="s">
        <v>14</v>
      </c>
      <c r="C11" s="487" t="s">
        <v>15</v>
      </c>
      <c r="D11" s="437">
        <v>250</v>
      </c>
      <c r="E11" s="439">
        <v>2711.37</v>
      </c>
      <c r="F11" s="440">
        <v>9.59</v>
      </c>
      <c r="G11" s="439">
        <v>4.365</v>
      </c>
      <c r="H11" s="487" t="s">
        <v>613</v>
      </c>
      <c r="I11" s="392"/>
      <c r="J11" s="393"/>
      <c r="K11" s="442"/>
      <c r="L11" s="393"/>
      <c r="M11" s="488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</row>
    <row r="12" spans="2:26" s="394" customFormat="1" ht="15">
      <c r="B12" s="438" t="s">
        <v>121</v>
      </c>
      <c r="C12" s="487" t="s">
        <v>15</v>
      </c>
      <c r="D12" s="437">
        <v>250</v>
      </c>
      <c r="E12" s="439">
        <v>2703.27</v>
      </c>
      <c r="F12" s="440">
        <v>9.56</v>
      </c>
      <c r="G12" s="439">
        <v>4.555</v>
      </c>
      <c r="H12" s="487" t="s">
        <v>497</v>
      </c>
      <c r="I12" s="392"/>
      <c r="J12" s="393"/>
      <c r="K12" s="442"/>
      <c r="L12" s="393"/>
      <c r="M12" s="488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</row>
    <row r="13" spans="2:26" s="394" customFormat="1" ht="15">
      <c r="B13" s="438" t="s">
        <v>68</v>
      </c>
      <c r="C13" s="487" t="s">
        <v>15</v>
      </c>
      <c r="D13" s="437">
        <v>240</v>
      </c>
      <c r="E13" s="439">
        <v>2537.7</v>
      </c>
      <c r="F13" s="440">
        <v>8.98</v>
      </c>
      <c r="G13" s="439">
        <v>4.7249</v>
      </c>
      <c r="H13" s="487" t="s">
        <v>302</v>
      </c>
      <c r="I13" s="392"/>
      <c r="J13" s="393"/>
      <c r="K13" s="442"/>
      <c r="L13" s="393"/>
      <c r="M13" s="488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</row>
    <row r="14" spans="2:26" s="394" customFormat="1" ht="15">
      <c r="B14" s="438" t="s">
        <v>365</v>
      </c>
      <c r="C14" s="487" t="s">
        <v>15</v>
      </c>
      <c r="D14" s="437">
        <v>200</v>
      </c>
      <c r="E14" s="439">
        <v>2270.94</v>
      </c>
      <c r="F14" s="440">
        <v>8.03</v>
      </c>
      <c r="G14" s="439">
        <v>4.05</v>
      </c>
      <c r="H14" s="487" t="s">
        <v>614</v>
      </c>
      <c r="I14" s="392"/>
      <c r="J14" s="393"/>
      <c r="K14" s="442"/>
      <c r="L14" s="393"/>
      <c r="M14" s="488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</row>
    <row r="15" spans="2:26" s="394" customFormat="1" ht="15">
      <c r="B15" s="438" t="s">
        <v>57</v>
      </c>
      <c r="C15" s="487" t="s">
        <v>15</v>
      </c>
      <c r="D15" s="437">
        <v>200</v>
      </c>
      <c r="E15" s="439">
        <v>2200.75</v>
      </c>
      <c r="F15" s="440">
        <v>7.79</v>
      </c>
      <c r="G15" s="439">
        <v>4.2949</v>
      </c>
      <c r="H15" s="487" t="s">
        <v>615</v>
      </c>
      <c r="I15" s="392"/>
      <c r="J15" s="393"/>
      <c r="K15" s="442"/>
      <c r="L15" s="393"/>
      <c r="M15" s="488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</row>
    <row r="16" spans="2:26" s="394" customFormat="1" ht="15">
      <c r="B16" s="438" t="s">
        <v>23</v>
      </c>
      <c r="C16" s="487" t="s">
        <v>15</v>
      </c>
      <c r="D16" s="437">
        <v>200</v>
      </c>
      <c r="E16" s="439">
        <v>2085.88</v>
      </c>
      <c r="F16" s="440">
        <v>7.38</v>
      </c>
      <c r="G16" s="439">
        <v>4.1399</v>
      </c>
      <c r="H16" s="487" t="s">
        <v>290</v>
      </c>
      <c r="I16" s="392"/>
      <c r="J16" s="393"/>
      <c r="K16" s="442"/>
      <c r="L16" s="393"/>
      <c r="M16" s="488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</row>
    <row r="17" spans="2:26" s="394" customFormat="1" ht="15">
      <c r="B17" s="438" t="s">
        <v>47</v>
      </c>
      <c r="C17" s="487" t="s">
        <v>15</v>
      </c>
      <c r="D17" s="437">
        <v>100</v>
      </c>
      <c r="E17" s="439">
        <v>1103</v>
      </c>
      <c r="F17" s="440">
        <v>3.9</v>
      </c>
      <c r="G17" s="439">
        <v>4.3396</v>
      </c>
      <c r="H17" s="487" t="s">
        <v>616</v>
      </c>
      <c r="I17" s="392"/>
      <c r="J17" s="393"/>
      <c r="K17" s="442"/>
      <c r="L17" s="393"/>
      <c r="M17" s="488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</row>
    <row r="18" spans="2:26" s="394" customFormat="1" ht="15">
      <c r="B18" s="438" t="s">
        <v>57</v>
      </c>
      <c r="C18" s="487" t="s">
        <v>15</v>
      </c>
      <c r="D18" s="437">
        <v>50</v>
      </c>
      <c r="E18" s="439">
        <v>553.49</v>
      </c>
      <c r="F18" s="439">
        <v>1.96</v>
      </c>
      <c r="G18" s="439">
        <v>4.2946</v>
      </c>
      <c r="H18" s="487" t="s">
        <v>617</v>
      </c>
      <c r="I18" s="392"/>
      <c r="J18" s="393"/>
      <c r="K18" s="442"/>
      <c r="L18" s="393"/>
      <c r="M18" s="488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</row>
    <row r="19" spans="2:26" s="394" customFormat="1" ht="15">
      <c r="B19" s="444" t="s">
        <v>25</v>
      </c>
      <c r="C19" s="487"/>
      <c r="D19" s="489"/>
      <c r="E19" s="472">
        <f>SUM(E9:E18)</f>
        <v>21892.9</v>
      </c>
      <c r="F19" s="472">
        <f>SUM(F9:F18)</f>
        <v>77.45</v>
      </c>
      <c r="G19" s="490"/>
      <c r="H19" s="491"/>
      <c r="I19" s="392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</row>
    <row r="20" spans="2:26" s="394" customFormat="1" ht="15">
      <c r="B20" s="458" t="s">
        <v>111</v>
      </c>
      <c r="C20" s="487"/>
      <c r="D20" s="489"/>
      <c r="E20" s="492"/>
      <c r="F20" s="493"/>
      <c r="G20" s="490"/>
      <c r="H20" s="491"/>
      <c r="I20" s="392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</row>
    <row r="21" spans="2:26" s="394" customFormat="1" ht="15">
      <c r="B21" s="458" t="s">
        <v>13</v>
      </c>
      <c r="C21" s="487"/>
      <c r="D21" s="489"/>
      <c r="E21" s="492"/>
      <c r="F21" s="490"/>
      <c r="G21" s="490"/>
      <c r="H21" s="491"/>
      <c r="I21" s="392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</row>
    <row r="22" spans="2:26" s="394" customFormat="1" ht="15">
      <c r="B22" s="494" t="s">
        <v>441</v>
      </c>
      <c r="C22" s="487" t="s">
        <v>15</v>
      </c>
      <c r="D22" s="489">
        <v>230</v>
      </c>
      <c r="E22" s="495">
        <v>2937.18</v>
      </c>
      <c r="F22" s="496">
        <v>10.39</v>
      </c>
      <c r="G22" s="496">
        <v>4.984999999999999</v>
      </c>
      <c r="H22" s="491" t="s">
        <v>618</v>
      </c>
      <c r="I22" s="468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</row>
    <row r="23" spans="2:26" s="394" customFormat="1" ht="15">
      <c r="B23" s="494" t="s">
        <v>298</v>
      </c>
      <c r="C23" s="487" t="s">
        <v>41</v>
      </c>
      <c r="D23" s="489">
        <v>300</v>
      </c>
      <c r="E23" s="495">
        <v>2810.48</v>
      </c>
      <c r="F23" s="497">
        <v>9.94</v>
      </c>
      <c r="G23" s="496">
        <v>4.9399</v>
      </c>
      <c r="H23" s="491" t="s">
        <v>619</v>
      </c>
      <c r="I23" s="468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</row>
    <row r="24" spans="2:26" s="394" customFormat="1" ht="15">
      <c r="B24" s="444" t="s">
        <v>25</v>
      </c>
      <c r="C24" s="487"/>
      <c r="D24" s="489"/>
      <c r="E24" s="472">
        <f>SUM(E22:E23)</f>
        <v>5747.66</v>
      </c>
      <c r="F24" s="472">
        <f>SUM(F22:F23)</f>
        <v>20.33</v>
      </c>
      <c r="G24" s="490"/>
      <c r="H24" s="491"/>
      <c r="I24" s="392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</row>
    <row r="25" spans="2:26" s="394" customFormat="1" ht="15">
      <c r="B25" s="431" t="s">
        <v>31</v>
      </c>
      <c r="C25" s="56"/>
      <c r="D25" s="498"/>
      <c r="E25" s="433"/>
      <c r="F25" s="466"/>
      <c r="G25" s="499"/>
      <c r="H25" s="436"/>
      <c r="I25" s="500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</row>
    <row r="26" spans="2:26" s="394" customFormat="1" ht="15">
      <c r="B26" s="431" t="s">
        <v>607</v>
      </c>
      <c r="C26" s="56"/>
      <c r="D26" s="498"/>
      <c r="E26" s="467">
        <v>458.88</v>
      </c>
      <c r="F26" s="450">
        <v>1.62</v>
      </c>
      <c r="G26" s="439"/>
      <c r="H26" s="436"/>
      <c r="I26" s="468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</row>
    <row r="27" spans="2:26" s="394" customFormat="1" ht="15">
      <c r="B27" s="431" t="s">
        <v>33</v>
      </c>
      <c r="C27" s="56"/>
      <c r="D27" s="498"/>
      <c r="E27" s="467">
        <v>166.3000000000029</v>
      </c>
      <c r="F27" s="450">
        <v>0.6</v>
      </c>
      <c r="G27" s="439"/>
      <c r="H27" s="436"/>
      <c r="I27" s="468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</row>
    <row r="28" spans="2:26" s="394" customFormat="1" ht="15">
      <c r="B28" s="469" t="s">
        <v>34</v>
      </c>
      <c r="C28" s="470"/>
      <c r="D28" s="471"/>
      <c r="E28" s="472">
        <f>E19+E26+E27+E24</f>
        <v>28265.740000000005</v>
      </c>
      <c r="F28" s="472">
        <f>F19+F26+F27+F24</f>
        <v>100</v>
      </c>
      <c r="G28" s="473"/>
      <c r="H28" s="474"/>
      <c r="I28" s="392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</row>
    <row r="29" spans="2:26" s="394" customFormat="1" ht="15">
      <c r="B29" s="438" t="s">
        <v>97</v>
      </c>
      <c r="C29" s="61"/>
      <c r="D29" s="475"/>
      <c r="E29" s="476"/>
      <c r="F29" s="477"/>
      <c r="G29" s="477"/>
      <c r="H29" s="478"/>
      <c r="I29" s="392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</row>
    <row r="30" spans="2:26" s="394" customFormat="1" ht="15">
      <c r="B30" s="561" t="s">
        <v>36</v>
      </c>
      <c r="C30" s="562"/>
      <c r="D30" s="562"/>
      <c r="E30" s="562"/>
      <c r="F30" s="562"/>
      <c r="G30" s="562"/>
      <c r="H30" s="563"/>
      <c r="I30" s="441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</row>
    <row r="31" spans="2:26" s="394" customFormat="1" ht="15">
      <c r="B31" s="479" t="s">
        <v>96</v>
      </c>
      <c r="C31" s="480"/>
      <c r="D31" s="480"/>
      <c r="E31" s="480"/>
      <c r="F31" s="480"/>
      <c r="G31" s="480"/>
      <c r="H31" s="481"/>
      <c r="I31" s="441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</row>
    <row r="32" spans="2:26" s="394" customFormat="1" ht="15">
      <c r="B32" s="561" t="s">
        <v>438</v>
      </c>
      <c r="C32" s="562"/>
      <c r="D32" s="562"/>
      <c r="E32" s="562"/>
      <c r="F32" s="562"/>
      <c r="G32" s="562"/>
      <c r="H32" s="563"/>
      <c r="I32" s="441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  <row r="35" ht="15">
      <c r="E35" s="442"/>
    </row>
  </sheetData>
  <sheetProtection/>
  <mergeCells count="2">
    <mergeCell ref="B30:H30"/>
    <mergeCell ref="B32:H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Z38"/>
  <sheetViews>
    <sheetView zoomScale="85" zoomScaleNormal="85" zoomScalePageLayoutView="0" workbookViewId="0" topLeftCell="B1">
      <selection activeCell="B29" activeCellId="1" sqref="B1 B29"/>
    </sheetView>
  </sheetViews>
  <sheetFormatPr defaultColWidth="9.140625" defaultRowHeight="15"/>
  <cols>
    <col min="1" max="1" width="6.7109375" style="393" hidden="1" customWidth="1"/>
    <col min="2" max="2" width="119.140625" style="393" bestFit="1" customWidth="1"/>
    <col min="3" max="3" width="12.421875" style="393" bestFit="1" customWidth="1"/>
    <col min="4" max="4" width="11.421875" style="501" bestFit="1" customWidth="1"/>
    <col min="5" max="5" width="17.8515625" style="393" bestFit="1" customWidth="1"/>
    <col min="6" max="6" width="9.28125" style="393" bestFit="1" customWidth="1"/>
    <col min="7" max="7" width="9.28125" style="393" customWidth="1"/>
    <col min="8" max="8" width="17.421875" style="393" bestFit="1" customWidth="1"/>
    <col min="9" max="9" width="39.57421875" style="392" bestFit="1" customWidth="1"/>
    <col min="10" max="16384" width="9.140625" style="393" customWidth="1"/>
  </cols>
  <sheetData>
    <row r="1" spans="2:26" s="394" customFormat="1" ht="15">
      <c r="B1" s="386" t="s">
        <v>2</v>
      </c>
      <c r="C1" s="387"/>
      <c r="D1" s="482"/>
      <c r="E1" s="389"/>
      <c r="F1" s="390"/>
      <c r="G1" s="390"/>
      <c r="H1" s="391"/>
      <c r="I1" s="392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spans="2:26" s="394" customFormat="1" ht="15">
      <c r="B2" s="395" t="s">
        <v>620</v>
      </c>
      <c r="C2" s="396"/>
      <c r="D2" s="483"/>
      <c r="E2" s="396"/>
      <c r="F2" s="398"/>
      <c r="G2" s="398"/>
      <c r="H2" s="425"/>
      <c r="I2" s="392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spans="2:26" s="394" customFormat="1" ht="15">
      <c r="B3" s="4" t="str">
        <f>+LTFMPXVIA!B3</f>
        <v>Portfolio as on  January 31, 2021</v>
      </c>
      <c r="C3" s="400"/>
      <c r="D3" s="484"/>
      <c r="E3" s="400"/>
      <c r="F3" s="402"/>
      <c r="G3" s="402"/>
      <c r="H3" s="403"/>
      <c r="I3" s="392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</row>
    <row r="4" spans="2:26" s="394" customFormat="1" ht="15">
      <c r="B4" s="395"/>
      <c r="C4" s="400"/>
      <c r="D4" s="484"/>
      <c r="E4" s="400"/>
      <c r="F4" s="402"/>
      <c r="G4" s="402"/>
      <c r="H4" s="403"/>
      <c r="I4" s="392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</row>
    <row r="5" spans="2:26" s="394" customFormat="1" ht="45">
      <c r="B5" s="426" t="s">
        <v>4</v>
      </c>
      <c r="C5" s="213" t="s">
        <v>5</v>
      </c>
      <c r="D5" s="485" t="s">
        <v>6</v>
      </c>
      <c r="E5" s="427" t="s">
        <v>7</v>
      </c>
      <c r="F5" s="428" t="s">
        <v>8</v>
      </c>
      <c r="G5" s="429" t="s">
        <v>447</v>
      </c>
      <c r="H5" s="430" t="s">
        <v>10</v>
      </c>
      <c r="I5" s="392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</row>
    <row r="6" spans="2:26" s="394" customFormat="1" ht="15">
      <c r="B6" s="431" t="s">
        <v>11</v>
      </c>
      <c r="C6" s="216"/>
      <c r="D6" s="486"/>
      <c r="E6" s="216"/>
      <c r="F6" s="216"/>
      <c r="G6" s="216"/>
      <c r="H6" s="216"/>
      <c r="I6" s="392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</row>
    <row r="7" spans="2:26" s="394" customFormat="1" ht="15">
      <c r="B7" s="431" t="s">
        <v>12</v>
      </c>
      <c r="C7" s="216"/>
      <c r="D7" s="486"/>
      <c r="E7" s="216"/>
      <c r="F7" s="216"/>
      <c r="G7" s="216"/>
      <c r="H7" s="216"/>
      <c r="I7" s="392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</row>
    <row r="8" spans="2:26" s="394" customFormat="1" ht="15">
      <c r="B8" s="431" t="s">
        <v>13</v>
      </c>
      <c r="C8" s="216"/>
      <c r="D8" s="486"/>
      <c r="E8" s="216"/>
      <c r="F8" s="216"/>
      <c r="G8" s="216"/>
      <c r="H8" s="216"/>
      <c r="I8" s="392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</row>
    <row r="9" spans="2:26" s="394" customFormat="1" ht="15">
      <c r="B9" s="438" t="s">
        <v>23</v>
      </c>
      <c r="C9" s="498" t="s">
        <v>15</v>
      </c>
      <c r="D9" s="437">
        <v>225</v>
      </c>
      <c r="E9" s="439">
        <v>2392.15</v>
      </c>
      <c r="F9" s="440">
        <v>8.91</v>
      </c>
      <c r="G9" s="439">
        <v>3.8501</v>
      </c>
      <c r="H9" s="487" t="s">
        <v>621</v>
      </c>
      <c r="I9" s="392"/>
      <c r="J9" s="393"/>
      <c r="K9" s="442"/>
      <c r="L9" s="393"/>
      <c r="M9" s="488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</row>
    <row r="10" spans="2:26" s="394" customFormat="1" ht="15">
      <c r="B10" s="438" t="s">
        <v>47</v>
      </c>
      <c r="C10" s="498" t="s">
        <v>15</v>
      </c>
      <c r="D10" s="437">
        <v>230</v>
      </c>
      <c r="E10" s="439">
        <v>2363.87</v>
      </c>
      <c r="F10" s="440">
        <v>8.8</v>
      </c>
      <c r="G10" s="439">
        <v>3.2802</v>
      </c>
      <c r="H10" s="487" t="s">
        <v>297</v>
      </c>
      <c r="I10" s="392"/>
      <c r="J10" s="393"/>
      <c r="K10" s="442"/>
      <c r="L10" s="393"/>
      <c r="M10" s="488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</row>
    <row r="11" spans="2:26" s="394" customFormat="1" ht="15">
      <c r="B11" s="438" t="s">
        <v>121</v>
      </c>
      <c r="C11" s="498" t="s">
        <v>15</v>
      </c>
      <c r="D11" s="437">
        <v>225</v>
      </c>
      <c r="E11" s="439">
        <v>2358.24</v>
      </c>
      <c r="F11" s="440">
        <v>8.78</v>
      </c>
      <c r="G11" s="439">
        <v>4.0801</v>
      </c>
      <c r="H11" s="487" t="s">
        <v>622</v>
      </c>
      <c r="I11" s="392"/>
      <c r="J11" s="393"/>
      <c r="K11" s="442"/>
      <c r="L11" s="393"/>
      <c r="M11" s="488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</row>
    <row r="12" spans="2:26" s="394" customFormat="1" ht="15">
      <c r="B12" s="438" t="s">
        <v>623</v>
      </c>
      <c r="C12" s="498" t="s">
        <v>15</v>
      </c>
      <c r="D12" s="437">
        <v>220000</v>
      </c>
      <c r="E12" s="439">
        <v>2322.57</v>
      </c>
      <c r="F12" s="440">
        <v>8.65</v>
      </c>
      <c r="G12" s="439">
        <v>4.6899</v>
      </c>
      <c r="H12" s="487" t="s">
        <v>624</v>
      </c>
      <c r="I12" s="392"/>
      <c r="J12" s="393"/>
      <c r="K12" s="442"/>
      <c r="L12" s="393"/>
      <c r="M12" s="488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</row>
    <row r="13" spans="2:26" s="394" customFormat="1" ht="15">
      <c r="B13" s="438" t="s">
        <v>42</v>
      </c>
      <c r="C13" s="498" t="s">
        <v>15</v>
      </c>
      <c r="D13" s="437">
        <v>200</v>
      </c>
      <c r="E13" s="439">
        <v>2168.08</v>
      </c>
      <c r="F13" s="440">
        <v>8.07</v>
      </c>
      <c r="G13" s="439">
        <v>3.9050000000000002</v>
      </c>
      <c r="H13" s="487" t="s">
        <v>625</v>
      </c>
      <c r="I13" s="392"/>
      <c r="J13" s="393"/>
      <c r="K13" s="442"/>
      <c r="L13" s="393"/>
      <c r="M13" s="488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</row>
    <row r="14" spans="2:26" s="394" customFormat="1" ht="15">
      <c r="B14" s="438" t="s">
        <v>59</v>
      </c>
      <c r="C14" s="498" t="s">
        <v>15</v>
      </c>
      <c r="D14" s="437">
        <v>200</v>
      </c>
      <c r="E14" s="439">
        <v>2144.88</v>
      </c>
      <c r="F14" s="440">
        <v>7.99</v>
      </c>
      <c r="G14" s="439">
        <v>4.005</v>
      </c>
      <c r="H14" s="487" t="s">
        <v>363</v>
      </c>
      <c r="I14" s="392"/>
      <c r="J14" s="393"/>
      <c r="K14" s="442"/>
      <c r="L14" s="393"/>
      <c r="M14" s="488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</row>
    <row r="15" spans="2:26" s="394" customFormat="1" ht="15">
      <c r="B15" s="438" t="s">
        <v>626</v>
      </c>
      <c r="C15" s="498" t="s">
        <v>15</v>
      </c>
      <c r="D15" s="437">
        <v>200</v>
      </c>
      <c r="E15" s="439">
        <v>2108.27</v>
      </c>
      <c r="F15" s="440">
        <v>7.85</v>
      </c>
      <c r="G15" s="439">
        <v>3.8600000000000003</v>
      </c>
      <c r="H15" s="487" t="s">
        <v>627</v>
      </c>
      <c r="I15" s="392"/>
      <c r="J15" s="393"/>
      <c r="K15" s="442"/>
      <c r="L15" s="393"/>
      <c r="M15" s="488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</row>
    <row r="16" spans="2:26" s="394" customFormat="1" ht="15">
      <c r="B16" s="438" t="s">
        <v>61</v>
      </c>
      <c r="C16" s="498" t="s">
        <v>39</v>
      </c>
      <c r="D16" s="437">
        <v>197</v>
      </c>
      <c r="E16" s="439">
        <v>2094.39</v>
      </c>
      <c r="F16" s="440">
        <v>7.8</v>
      </c>
      <c r="G16" s="439">
        <v>3.7687999999999997</v>
      </c>
      <c r="H16" s="487" t="s">
        <v>388</v>
      </c>
      <c r="I16" s="392"/>
      <c r="J16" s="393"/>
      <c r="K16" s="442"/>
      <c r="L16" s="393"/>
      <c r="M16" s="488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</row>
    <row r="17" spans="2:26" s="394" customFormat="1" ht="15">
      <c r="B17" s="438" t="s">
        <v>118</v>
      </c>
      <c r="C17" s="498" t="s">
        <v>15</v>
      </c>
      <c r="D17" s="437">
        <v>140</v>
      </c>
      <c r="E17" s="439">
        <v>1500.98</v>
      </c>
      <c r="F17" s="440">
        <v>5.59</v>
      </c>
      <c r="G17" s="439">
        <v>3.29</v>
      </c>
      <c r="H17" s="487" t="s">
        <v>628</v>
      </c>
      <c r="I17" s="392"/>
      <c r="J17" s="393"/>
      <c r="K17" s="442"/>
      <c r="L17" s="393"/>
      <c r="M17" s="488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</row>
    <row r="18" spans="2:26" s="394" customFormat="1" ht="15">
      <c r="B18" s="438" t="s">
        <v>609</v>
      </c>
      <c r="C18" s="498" t="s">
        <v>39</v>
      </c>
      <c r="D18" s="437">
        <v>100</v>
      </c>
      <c r="E18" s="439">
        <v>1266.83</v>
      </c>
      <c r="F18" s="440">
        <v>4.72</v>
      </c>
      <c r="G18" s="439">
        <v>5.1373999999999995</v>
      </c>
      <c r="H18" s="487" t="s">
        <v>629</v>
      </c>
      <c r="I18" s="392"/>
      <c r="J18" s="393"/>
      <c r="K18" s="442"/>
      <c r="L18" s="393"/>
      <c r="M18" s="488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</row>
    <row r="19" spans="2:26" s="394" customFormat="1" ht="15">
      <c r="B19" s="438" t="s">
        <v>441</v>
      </c>
      <c r="C19" s="498" t="s">
        <v>15</v>
      </c>
      <c r="D19" s="437">
        <v>100</v>
      </c>
      <c r="E19" s="439">
        <v>1063.96</v>
      </c>
      <c r="F19" s="440">
        <v>3.96</v>
      </c>
      <c r="G19" s="439">
        <v>4.404699999999999</v>
      </c>
      <c r="H19" s="487" t="s">
        <v>630</v>
      </c>
      <c r="I19" s="392"/>
      <c r="J19" s="393"/>
      <c r="K19" s="442"/>
      <c r="L19" s="393"/>
      <c r="M19" s="488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</row>
    <row r="20" spans="2:26" s="394" customFormat="1" ht="15">
      <c r="B20" s="438" t="s">
        <v>83</v>
      </c>
      <c r="C20" s="498" t="s">
        <v>39</v>
      </c>
      <c r="D20" s="437">
        <v>100</v>
      </c>
      <c r="E20" s="439">
        <v>1044.9</v>
      </c>
      <c r="F20" s="440">
        <v>3.89</v>
      </c>
      <c r="G20" s="439">
        <v>3.7399</v>
      </c>
      <c r="H20" s="487" t="s">
        <v>631</v>
      </c>
      <c r="I20" s="392"/>
      <c r="J20" s="393"/>
      <c r="K20" s="442"/>
      <c r="L20" s="393"/>
      <c r="M20" s="488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</row>
    <row r="21" spans="2:26" s="394" customFormat="1" ht="15">
      <c r="B21" s="438" t="s">
        <v>147</v>
      </c>
      <c r="C21" s="498" t="s">
        <v>15</v>
      </c>
      <c r="D21" s="437">
        <v>50</v>
      </c>
      <c r="E21" s="439">
        <v>533.91</v>
      </c>
      <c r="F21" s="440">
        <v>1.99</v>
      </c>
      <c r="G21" s="439">
        <v>3.8749</v>
      </c>
      <c r="H21" s="487" t="s">
        <v>287</v>
      </c>
      <c r="I21" s="392"/>
      <c r="J21" s="393"/>
      <c r="K21" s="442"/>
      <c r="L21" s="393"/>
      <c r="M21" s="488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</row>
    <row r="22" spans="2:26" s="394" customFormat="1" ht="15">
      <c r="B22" s="438" t="s">
        <v>147</v>
      </c>
      <c r="C22" s="498" t="s">
        <v>15</v>
      </c>
      <c r="D22" s="437">
        <v>50</v>
      </c>
      <c r="E22" s="439">
        <v>532.72</v>
      </c>
      <c r="F22" s="440">
        <v>1.98</v>
      </c>
      <c r="G22" s="439">
        <v>3.875</v>
      </c>
      <c r="H22" s="487" t="s">
        <v>486</v>
      </c>
      <c r="I22" s="392"/>
      <c r="J22" s="393"/>
      <c r="K22" s="442"/>
      <c r="L22" s="393"/>
      <c r="M22" s="488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</row>
    <row r="23" spans="2:26" s="394" customFormat="1" ht="15">
      <c r="B23" s="444" t="s">
        <v>25</v>
      </c>
      <c r="C23" s="487"/>
      <c r="D23" s="437"/>
      <c r="E23" s="446">
        <f>SUM(E9:E22)</f>
        <v>23895.750000000004</v>
      </c>
      <c r="F23" s="446">
        <f>SUM(F9:F22)</f>
        <v>88.98</v>
      </c>
      <c r="G23" s="448"/>
      <c r="H23" s="502"/>
      <c r="I23" s="392"/>
      <c r="J23" s="393"/>
      <c r="K23" s="442"/>
      <c r="L23" s="393"/>
      <c r="M23" s="488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</row>
    <row r="24" spans="2:26" s="394" customFormat="1" ht="15">
      <c r="B24" s="431" t="s">
        <v>601</v>
      </c>
      <c r="C24" s="450"/>
      <c r="D24" s="437"/>
      <c r="E24" s="451"/>
      <c r="F24" s="3"/>
      <c r="G24" s="3"/>
      <c r="H24" s="436"/>
      <c r="I24" s="392"/>
      <c r="J24" s="393"/>
      <c r="K24" s="442"/>
      <c r="L24" s="393"/>
      <c r="M24" s="488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</row>
    <row r="25" spans="2:26" s="394" customFormat="1" ht="15">
      <c r="B25" s="438" t="s">
        <v>602</v>
      </c>
      <c r="C25" s="450" t="s">
        <v>15</v>
      </c>
      <c r="D25" s="437">
        <v>200</v>
      </c>
      <c r="E25" s="452">
        <v>2175.73</v>
      </c>
      <c r="F25" s="440">
        <v>8.1</v>
      </c>
      <c r="G25" s="439">
        <v>4.9949</v>
      </c>
      <c r="H25" s="436" t="s">
        <v>632</v>
      </c>
      <c r="I25" s="392"/>
      <c r="J25" s="393"/>
      <c r="K25" s="442"/>
      <c r="L25" s="393"/>
      <c r="M25" s="488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</row>
    <row r="26" spans="2:26" s="394" customFormat="1" ht="15">
      <c r="B26" s="454" t="s">
        <v>25</v>
      </c>
      <c r="C26" s="455"/>
      <c r="D26" s="437"/>
      <c r="E26" s="456">
        <f>SUM(E25:E25)</f>
        <v>2175.73</v>
      </c>
      <c r="F26" s="456">
        <f>SUM(F25:F25)</f>
        <v>8.1</v>
      </c>
      <c r="G26" s="460"/>
      <c r="H26" s="449"/>
      <c r="I26" s="392"/>
      <c r="J26" s="393"/>
      <c r="K26" s="442"/>
      <c r="L26" s="393"/>
      <c r="M26" s="488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</row>
    <row r="27" spans="2:26" s="394" customFormat="1" ht="15">
      <c r="B27" s="454" t="s">
        <v>93</v>
      </c>
      <c r="C27" s="455"/>
      <c r="D27" s="437"/>
      <c r="E27" s="459"/>
      <c r="F27" s="459"/>
      <c r="G27" s="460"/>
      <c r="H27" s="449"/>
      <c r="I27" s="392"/>
      <c r="J27" s="393"/>
      <c r="K27" s="442"/>
      <c r="L27" s="393"/>
      <c r="M27" s="488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</row>
    <row r="28" spans="2:26" s="394" customFormat="1" ht="15">
      <c r="B28" s="454" t="s">
        <v>92</v>
      </c>
      <c r="C28" s="455"/>
      <c r="D28" s="437"/>
      <c r="E28" s="459"/>
      <c r="F28" s="459"/>
      <c r="G28" s="460"/>
      <c r="H28" s="449"/>
      <c r="I28" s="392"/>
      <c r="J28" s="393"/>
      <c r="K28" s="442"/>
      <c r="L28" s="393"/>
      <c r="M28" s="488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</row>
    <row r="29" spans="2:26" s="394" customFormat="1" ht="15">
      <c r="B29" s="462" t="s">
        <v>633</v>
      </c>
      <c r="C29" s="463" t="s">
        <v>17</v>
      </c>
      <c r="D29" s="437">
        <v>750000</v>
      </c>
      <c r="E29" s="445">
        <v>733.78</v>
      </c>
      <c r="F29" s="445">
        <v>2.73</v>
      </c>
      <c r="G29" s="464">
        <v>3.5549999999999997</v>
      </c>
      <c r="H29" s="449" t="s">
        <v>634</v>
      </c>
      <c r="I29" s="392"/>
      <c r="J29" s="393"/>
      <c r="K29" s="442"/>
      <c r="L29" s="393"/>
      <c r="M29" s="488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</row>
    <row r="30" spans="2:26" s="394" customFormat="1" ht="15">
      <c r="B30" s="454" t="s">
        <v>25</v>
      </c>
      <c r="C30" s="455"/>
      <c r="D30" s="437"/>
      <c r="E30" s="461">
        <f>SUM(E29)</f>
        <v>733.78</v>
      </c>
      <c r="F30" s="461">
        <f>SUM(F29)</f>
        <v>2.73</v>
      </c>
      <c r="G30" s="460"/>
      <c r="H30" s="449"/>
      <c r="I30" s="392"/>
      <c r="J30" s="393"/>
      <c r="K30" s="442"/>
      <c r="L30" s="393"/>
      <c r="M30" s="488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</row>
    <row r="31" spans="2:26" s="394" customFormat="1" ht="15">
      <c r="B31" s="431" t="s">
        <v>31</v>
      </c>
      <c r="C31" s="56"/>
      <c r="D31" s="498"/>
      <c r="E31" s="433"/>
      <c r="F31" s="466"/>
      <c r="G31" s="466"/>
      <c r="H31" s="449"/>
      <c r="I31" s="500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</row>
    <row r="32" spans="2:26" s="394" customFormat="1" ht="15">
      <c r="B32" s="431" t="s">
        <v>607</v>
      </c>
      <c r="C32" s="56"/>
      <c r="D32" s="498"/>
      <c r="E32" s="467">
        <v>55.68</v>
      </c>
      <c r="F32" s="450">
        <v>0.21</v>
      </c>
      <c r="G32" s="439"/>
      <c r="H32" s="436"/>
      <c r="I32" s="441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  <row r="33" spans="2:26" s="394" customFormat="1" ht="15">
      <c r="B33" s="431" t="s">
        <v>33</v>
      </c>
      <c r="C33" s="56"/>
      <c r="D33" s="498"/>
      <c r="E33" s="467">
        <v>-2.72</v>
      </c>
      <c r="F33" s="450">
        <v>-0.02</v>
      </c>
      <c r="G33" s="439"/>
      <c r="H33" s="436"/>
      <c r="I33" s="441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</row>
    <row r="34" spans="2:26" s="394" customFormat="1" ht="15">
      <c r="B34" s="469" t="s">
        <v>34</v>
      </c>
      <c r="C34" s="470"/>
      <c r="D34" s="471"/>
      <c r="E34" s="472">
        <f>+E23+E26+E32+E33+E30</f>
        <v>26858.22</v>
      </c>
      <c r="F34" s="472">
        <f>+F23+F26+F32+F33+F30</f>
        <v>100</v>
      </c>
      <c r="G34" s="473"/>
      <c r="H34" s="474"/>
      <c r="I34" s="392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</row>
    <row r="35" spans="2:26" s="394" customFormat="1" ht="15">
      <c r="B35" s="438" t="s">
        <v>97</v>
      </c>
      <c r="C35" s="61"/>
      <c r="D35" s="475"/>
      <c r="E35" s="476"/>
      <c r="F35" s="477"/>
      <c r="G35" s="477"/>
      <c r="H35" s="478"/>
      <c r="I35" s="392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</row>
    <row r="36" spans="2:26" s="394" customFormat="1" ht="15">
      <c r="B36" s="561" t="s">
        <v>36</v>
      </c>
      <c r="C36" s="562"/>
      <c r="D36" s="562"/>
      <c r="E36" s="562"/>
      <c r="F36" s="562"/>
      <c r="G36" s="562"/>
      <c r="H36" s="563"/>
      <c r="I36" s="441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</row>
    <row r="37" spans="2:26" s="394" customFormat="1" ht="15">
      <c r="B37" s="479" t="s">
        <v>96</v>
      </c>
      <c r="C37" s="480"/>
      <c r="D37" s="480"/>
      <c r="E37" s="480"/>
      <c r="F37" s="480"/>
      <c r="G37" s="480"/>
      <c r="H37" s="481"/>
      <c r="I37" s="441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</row>
    <row r="38" spans="2:26" s="394" customFormat="1" ht="15">
      <c r="B38" s="561" t="s">
        <v>438</v>
      </c>
      <c r="C38" s="562"/>
      <c r="D38" s="562"/>
      <c r="E38" s="562"/>
      <c r="F38" s="562"/>
      <c r="G38" s="562"/>
      <c r="H38" s="563"/>
      <c r="I38" s="441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</row>
  </sheetData>
  <sheetProtection/>
  <mergeCells count="2">
    <mergeCell ref="B36:H36"/>
    <mergeCell ref="B38:H3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Z33"/>
  <sheetViews>
    <sheetView zoomScale="85" zoomScaleNormal="85" zoomScalePageLayoutView="0" workbookViewId="0" topLeftCell="B1">
      <selection activeCell="B29" activeCellId="1" sqref="B1 B29"/>
    </sheetView>
  </sheetViews>
  <sheetFormatPr defaultColWidth="9.140625" defaultRowHeight="15"/>
  <cols>
    <col min="1" max="1" width="6.7109375" style="393" hidden="1" customWidth="1"/>
    <col min="2" max="2" width="119.140625" style="393" bestFit="1" customWidth="1"/>
    <col min="3" max="3" width="12.421875" style="393" bestFit="1" customWidth="1"/>
    <col min="4" max="4" width="11.421875" style="501" bestFit="1" customWidth="1"/>
    <col min="5" max="5" width="17.8515625" style="393" bestFit="1" customWidth="1"/>
    <col min="6" max="6" width="9.28125" style="393" bestFit="1" customWidth="1"/>
    <col min="7" max="7" width="9.28125" style="393" customWidth="1"/>
    <col min="8" max="8" width="17.421875" style="393" bestFit="1" customWidth="1"/>
    <col min="9" max="9" width="39.57421875" style="392" bestFit="1" customWidth="1"/>
    <col min="10" max="16384" width="9.140625" style="393" customWidth="1"/>
  </cols>
  <sheetData>
    <row r="1" spans="2:26" s="394" customFormat="1" ht="15">
      <c r="B1" s="386" t="s">
        <v>2</v>
      </c>
      <c r="C1" s="387"/>
      <c r="D1" s="482"/>
      <c r="E1" s="389"/>
      <c r="F1" s="390"/>
      <c r="G1" s="390"/>
      <c r="H1" s="391"/>
      <c r="I1" s="392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spans="2:26" s="394" customFormat="1" ht="15">
      <c r="B2" s="395" t="s">
        <v>635</v>
      </c>
      <c r="C2" s="396"/>
      <c r="D2" s="483"/>
      <c r="E2" s="396"/>
      <c r="F2" s="398"/>
      <c r="G2" s="398"/>
      <c r="H2" s="425"/>
      <c r="I2" s="392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spans="2:26" s="394" customFormat="1" ht="15">
      <c r="B3" s="4" t="str">
        <f>+LTFMPXVIA!B3</f>
        <v>Portfolio as on  January 31, 2021</v>
      </c>
      <c r="C3" s="400"/>
      <c r="D3" s="484"/>
      <c r="E3" s="400"/>
      <c r="F3" s="402"/>
      <c r="G3" s="402"/>
      <c r="H3" s="403"/>
      <c r="I3" s="392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</row>
    <row r="4" spans="2:26" s="394" customFormat="1" ht="15">
      <c r="B4" s="395"/>
      <c r="C4" s="400"/>
      <c r="D4" s="484"/>
      <c r="E4" s="400"/>
      <c r="F4" s="402"/>
      <c r="G4" s="402"/>
      <c r="H4" s="403"/>
      <c r="I4" s="392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</row>
    <row r="5" spans="2:26" s="394" customFormat="1" ht="45">
      <c r="B5" s="426" t="s">
        <v>4</v>
      </c>
      <c r="C5" s="213" t="s">
        <v>5</v>
      </c>
      <c r="D5" s="485" t="s">
        <v>6</v>
      </c>
      <c r="E5" s="427" t="s">
        <v>7</v>
      </c>
      <c r="F5" s="428" t="s">
        <v>8</v>
      </c>
      <c r="G5" s="429" t="s">
        <v>447</v>
      </c>
      <c r="H5" s="430" t="s">
        <v>10</v>
      </c>
      <c r="I5" s="392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</row>
    <row r="6" spans="2:26" s="394" customFormat="1" ht="15">
      <c r="B6" s="431" t="s">
        <v>11</v>
      </c>
      <c r="C6" s="216"/>
      <c r="D6" s="486"/>
      <c r="E6" s="503"/>
      <c r="F6" s="504"/>
      <c r="G6" s="505"/>
      <c r="H6" s="506"/>
      <c r="I6" s="392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</row>
    <row r="7" spans="2:26" s="394" customFormat="1" ht="15">
      <c r="B7" s="431" t="s">
        <v>12</v>
      </c>
      <c r="C7" s="216"/>
      <c r="D7" s="486"/>
      <c r="E7" s="503"/>
      <c r="F7" s="504"/>
      <c r="G7" s="505"/>
      <c r="H7" s="506"/>
      <c r="I7" s="392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</row>
    <row r="8" spans="2:26" s="394" customFormat="1" ht="15">
      <c r="B8" s="431" t="s">
        <v>13</v>
      </c>
      <c r="C8" s="216"/>
      <c r="D8" s="486"/>
      <c r="E8" s="503"/>
      <c r="F8" s="504"/>
      <c r="G8" s="505"/>
      <c r="H8" s="506"/>
      <c r="I8" s="392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</row>
    <row r="9" spans="2:26" s="394" customFormat="1" ht="15">
      <c r="B9" s="404" t="s">
        <v>42</v>
      </c>
      <c r="C9" s="487" t="s">
        <v>15</v>
      </c>
      <c r="D9" s="507">
        <v>50</v>
      </c>
      <c r="E9" s="508">
        <v>542.02</v>
      </c>
      <c r="F9" s="440">
        <v>7.91</v>
      </c>
      <c r="G9" s="439">
        <v>3.9050000000000002</v>
      </c>
      <c r="H9" s="509" t="s">
        <v>625</v>
      </c>
      <c r="I9" s="392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</row>
    <row r="10" spans="2:26" s="394" customFormat="1" ht="15">
      <c r="B10" s="404" t="s">
        <v>298</v>
      </c>
      <c r="C10" s="487" t="s">
        <v>41</v>
      </c>
      <c r="D10" s="507">
        <v>50</v>
      </c>
      <c r="E10" s="508">
        <v>539.24</v>
      </c>
      <c r="F10" s="440">
        <v>7.87</v>
      </c>
      <c r="G10" s="439">
        <v>3.6132</v>
      </c>
      <c r="H10" s="509" t="s">
        <v>299</v>
      </c>
      <c r="I10" s="392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</row>
    <row r="11" spans="2:26" s="394" customFormat="1" ht="15">
      <c r="B11" s="404" t="s">
        <v>57</v>
      </c>
      <c r="C11" s="487" t="s">
        <v>15</v>
      </c>
      <c r="D11" s="507">
        <v>50</v>
      </c>
      <c r="E11" s="508">
        <v>535.26</v>
      </c>
      <c r="F11" s="440">
        <v>7.81</v>
      </c>
      <c r="G11" s="439">
        <v>3.7499</v>
      </c>
      <c r="H11" s="509" t="s">
        <v>636</v>
      </c>
      <c r="I11" s="392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</row>
    <row r="12" spans="2:26" s="394" customFormat="1" ht="15">
      <c r="B12" s="404" t="s">
        <v>147</v>
      </c>
      <c r="C12" s="487" t="s">
        <v>15</v>
      </c>
      <c r="D12" s="507">
        <v>50</v>
      </c>
      <c r="E12" s="508">
        <v>533.91</v>
      </c>
      <c r="F12" s="440">
        <v>7.79</v>
      </c>
      <c r="G12" s="439">
        <v>3.8749</v>
      </c>
      <c r="H12" s="509" t="s">
        <v>287</v>
      </c>
      <c r="I12" s="392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</row>
    <row r="13" spans="2:26" s="394" customFormat="1" ht="15">
      <c r="B13" s="404" t="s">
        <v>441</v>
      </c>
      <c r="C13" s="487" t="s">
        <v>15</v>
      </c>
      <c r="D13" s="507">
        <v>50</v>
      </c>
      <c r="E13" s="508">
        <v>531.98</v>
      </c>
      <c r="F13" s="440">
        <v>7.77</v>
      </c>
      <c r="G13" s="439">
        <v>4.404699999999999</v>
      </c>
      <c r="H13" s="509" t="s">
        <v>630</v>
      </c>
      <c r="I13" s="392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</row>
    <row r="14" spans="2:26" s="394" customFormat="1" ht="15">
      <c r="B14" s="404" t="s">
        <v>23</v>
      </c>
      <c r="C14" s="487" t="s">
        <v>15</v>
      </c>
      <c r="D14" s="507">
        <v>50</v>
      </c>
      <c r="E14" s="508">
        <v>531.59</v>
      </c>
      <c r="F14" s="440">
        <v>7.76</v>
      </c>
      <c r="G14" s="439">
        <v>3.8501</v>
      </c>
      <c r="H14" s="509" t="s">
        <v>621</v>
      </c>
      <c r="I14" s="392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</row>
    <row r="15" spans="2:26" s="394" customFormat="1" ht="15">
      <c r="B15" s="404" t="s">
        <v>61</v>
      </c>
      <c r="C15" s="487" t="s">
        <v>39</v>
      </c>
      <c r="D15" s="507">
        <v>50</v>
      </c>
      <c r="E15" s="508">
        <v>531.57</v>
      </c>
      <c r="F15" s="440">
        <v>7.76</v>
      </c>
      <c r="G15" s="439">
        <v>3.7687999999999997</v>
      </c>
      <c r="H15" s="509" t="s">
        <v>388</v>
      </c>
      <c r="I15" s="392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</row>
    <row r="16" spans="2:26" s="394" customFormat="1" ht="15">
      <c r="B16" s="404" t="s">
        <v>626</v>
      </c>
      <c r="C16" s="487" t="s">
        <v>15</v>
      </c>
      <c r="D16" s="507">
        <v>50</v>
      </c>
      <c r="E16" s="508">
        <v>527.07</v>
      </c>
      <c r="F16" s="440">
        <v>7.69</v>
      </c>
      <c r="G16" s="439">
        <v>3.8600000000000003</v>
      </c>
      <c r="H16" s="509" t="s">
        <v>627</v>
      </c>
      <c r="I16" s="392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</row>
    <row r="17" spans="2:26" s="394" customFormat="1" ht="15">
      <c r="B17" s="404" t="s">
        <v>121</v>
      </c>
      <c r="C17" s="487" t="s">
        <v>15</v>
      </c>
      <c r="D17" s="507">
        <v>50</v>
      </c>
      <c r="E17" s="508">
        <v>524.05</v>
      </c>
      <c r="F17" s="440">
        <v>7.65</v>
      </c>
      <c r="G17" s="439">
        <v>4.0801</v>
      </c>
      <c r="H17" s="509" t="s">
        <v>622</v>
      </c>
      <c r="I17" s="392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</row>
    <row r="18" spans="2:26" s="394" customFormat="1" ht="15">
      <c r="B18" s="404" t="s">
        <v>47</v>
      </c>
      <c r="C18" s="487" t="s">
        <v>15</v>
      </c>
      <c r="D18" s="507">
        <v>50</v>
      </c>
      <c r="E18" s="508">
        <v>513.88</v>
      </c>
      <c r="F18" s="440">
        <v>7.5</v>
      </c>
      <c r="G18" s="439">
        <v>3.2802</v>
      </c>
      <c r="H18" s="509" t="s">
        <v>297</v>
      </c>
      <c r="I18" s="392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</row>
    <row r="19" spans="2:26" s="394" customFormat="1" ht="15">
      <c r="B19" s="404" t="s">
        <v>59</v>
      </c>
      <c r="C19" s="487" t="s">
        <v>15</v>
      </c>
      <c r="D19" s="507">
        <v>45</v>
      </c>
      <c r="E19" s="508">
        <v>482.6</v>
      </c>
      <c r="F19" s="440">
        <v>7.05</v>
      </c>
      <c r="G19" s="439">
        <v>4.005</v>
      </c>
      <c r="H19" s="509" t="s">
        <v>363</v>
      </c>
      <c r="I19" s="392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</row>
    <row r="20" spans="2:26" s="394" customFormat="1" ht="15">
      <c r="B20" s="404" t="s">
        <v>623</v>
      </c>
      <c r="C20" s="487" t="s">
        <v>15</v>
      </c>
      <c r="D20" s="507">
        <v>30000</v>
      </c>
      <c r="E20" s="508">
        <v>316.71</v>
      </c>
      <c r="F20" s="440">
        <v>4.62</v>
      </c>
      <c r="G20" s="439">
        <v>4.6899</v>
      </c>
      <c r="H20" s="509" t="s">
        <v>624</v>
      </c>
      <c r="I20" s="392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</row>
    <row r="21" spans="2:26" s="394" customFormat="1" ht="15">
      <c r="B21" s="404" t="s">
        <v>599</v>
      </c>
      <c r="C21" s="487" t="s">
        <v>44</v>
      </c>
      <c r="D21" s="507">
        <v>20</v>
      </c>
      <c r="E21" s="508">
        <v>216.26</v>
      </c>
      <c r="F21" s="440">
        <v>3.16</v>
      </c>
      <c r="G21" s="439">
        <v>3.6301</v>
      </c>
      <c r="H21" s="509" t="s">
        <v>600</v>
      </c>
      <c r="I21" s="392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</row>
    <row r="22" spans="2:26" s="394" customFormat="1" ht="15">
      <c r="B22" s="444" t="s">
        <v>25</v>
      </c>
      <c r="C22" s="487"/>
      <c r="D22" s="437"/>
      <c r="E22" s="446">
        <f>SUM(E9:E21)</f>
        <v>6326.140000000001</v>
      </c>
      <c r="F22" s="446">
        <f>SUM(F9:F21)</f>
        <v>92.33999999999999</v>
      </c>
      <c r="G22" s="448"/>
      <c r="H22" s="510"/>
      <c r="I22" s="392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</row>
    <row r="23" spans="2:26" s="394" customFormat="1" ht="15">
      <c r="B23" s="454" t="s">
        <v>93</v>
      </c>
      <c r="C23" s="487"/>
      <c r="D23" s="437"/>
      <c r="E23" s="511"/>
      <c r="F23" s="511"/>
      <c r="G23" s="448"/>
      <c r="H23" s="510"/>
      <c r="I23" s="392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</row>
    <row r="24" spans="2:26" s="394" customFormat="1" ht="15">
      <c r="B24" s="454" t="s">
        <v>92</v>
      </c>
      <c r="C24" s="487"/>
      <c r="D24" s="437"/>
      <c r="E24" s="511"/>
      <c r="F24" s="511"/>
      <c r="G24" s="448"/>
      <c r="H24" s="510"/>
      <c r="I24" s="392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</row>
    <row r="25" spans="2:26" s="394" customFormat="1" ht="15">
      <c r="B25" s="462" t="s">
        <v>633</v>
      </c>
      <c r="C25" s="487" t="s">
        <v>17</v>
      </c>
      <c r="D25" s="437">
        <v>500000</v>
      </c>
      <c r="E25" s="512">
        <v>489.18</v>
      </c>
      <c r="F25" s="512">
        <v>7.14</v>
      </c>
      <c r="G25" s="513">
        <v>3.5549999999999997</v>
      </c>
      <c r="H25" s="514" t="s">
        <v>634</v>
      </c>
      <c r="I25" s="392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</row>
    <row r="26" spans="2:26" s="394" customFormat="1" ht="15">
      <c r="B26" s="444" t="s">
        <v>25</v>
      </c>
      <c r="C26" s="487"/>
      <c r="D26" s="437"/>
      <c r="E26" s="447">
        <f>SUM(E25)</f>
        <v>489.18</v>
      </c>
      <c r="F26" s="447">
        <f>SUM(F25)</f>
        <v>7.14</v>
      </c>
      <c r="G26" s="448"/>
      <c r="H26" s="510"/>
      <c r="I26" s="392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</row>
    <row r="27" spans="2:26" s="394" customFormat="1" ht="15">
      <c r="B27" s="431" t="s">
        <v>607</v>
      </c>
      <c r="C27" s="56"/>
      <c r="D27" s="498"/>
      <c r="E27" s="467">
        <v>34.85</v>
      </c>
      <c r="F27" s="450">
        <v>0.51</v>
      </c>
      <c r="G27" s="440"/>
      <c r="H27" s="449"/>
      <c r="I27" s="441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</row>
    <row r="28" spans="2:26" s="394" customFormat="1" ht="15">
      <c r="B28" s="431" t="s">
        <v>33</v>
      </c>
      <c r="C28" s="56"/>
      <c r="D28" s="498"/>
      <c r="E28" s="467">
        <v>-0.66</v>
      </c>
      <c r="F28" s="450">
        <v>0</v>
      </c>
      <c r="G28" s="439"/>
      <c r="H28" s="436"/>
      <c r="I28" s="515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</row>
    <row r="29" spans="2:26" s="394" customFormat="1" ht="15">
      <c r="B29" s="469" t="s">
        <v>34</v>
      </c>
      <c r="C29" s="470"/>
      <c r="D29" s="471"/>
      <c r="E29" s="472">
        <f>+E27+E28+E22+E26</f>
        <v>6849.510000000001</v>
      </c>
      <c r="F29" s="472">
        <f>+F27+F28+F22+F26+0.01</f>
        <v>100</v>
      </c>
      <c r="G29" s="473"/>
      <c r="H29" s="474"/>
      <c r="I29" s="392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</row>
    <row r="30" spans="2:26" s="394" customFormat="1" ht="15">
      <c r="B30" s="438" t="s">
        <v>97</v>
      </c>
      <c r="C30" s="61"/>
      <c r="D30" s="475"/>
      <c r="E30" s="476"/>
      <c r="F30" s="477"/>
      <c r="G30" s="477"/>
      <c r="H30" s="478"/>
      <c r="I30" s="392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</row>
    <row r="31" spans="2:26" s="394" customFormat="1" ht="15">
      <c r="B31" s="561" t="s">
        <v>36</v>
      </c>
      <c r="C31" s="562"/>
      <c r="D31" s="562"/>
      <c r="E31" s="562"/>
      <c r="F31" s="562"/>
      <c r="G31" s="562"/>
      <c r="H31" s="563"/>
      <c r="I31" s="441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</row>
    <row r="32" spans="2:26" s="394" customFormat="1" ht="15">
      <c r="B32" s="479" t="s">
        <v>96</v>
      </c>
      <c r="C32" s="480"/>
      <c r="D32" s="480"/>
      <c r="E32" s="480"/>
      <c r="F32" s="480"/>
      <c r="G32" s="480"/>
      <c r="H32" s="481"/>
      <c r="I32" s="441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  <row r="33" spans="2:26" s="394" customFormat="1" ht="15">
      <c r="B33" s="561" t="s">
        <v>438</v>
      </c>
      <c r="C33" s="562"/>
      <c r="D33" s="562"/>
      <c r="E33" s="562"/>
      <c r="F33" s="562"/>
      <c r="G33" s="562"/>
      <c r="H33" s="563"/>
      <c r="I33" s="441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</row>
  </sheetData>
  <sheetProtection/>
  <mergeCells count="2">
    <mergeCell ref="B31:H31"/>
    <mergeCell ref="B33:H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B1">
      <selection activeCell="B29" activeCellId="1" sqref="B1 B29"/>
    </sheetView>
  </sheetViews>
  <sheetFormatPr defaultColWidth="9.140625" defaultRowHeight="15"/>
  <cols>
    <col min="1" max="1" width="6.7109375" style="393" hidden="1" customWidth="1"/>
    <col min="2" max="2" width="119.140625" style="393" bestFit="1" customWidth="1"/>
    <col min="3" max="3" width="12.421875" style="393" bestFit="1" customWidth="1"/>
    <col min="4" max="4" width="11.421875" style="501" bestFit="1" customWidth="1"/>
    <col min="5" max="5" width="17.8515625" style="393" bestFit="1" customWidth="1"/>
    <col min="6" max="6" width="9.28125" style="393" bestFit="1" customWidth="1"/>
    <col min="7" max="7" width="9.28125" style="393" customWidth="1"/>
    <col min="8" max="8" width="17.421875" style="393" bestFit="1" customWidth="1"/>
    <col min="9" max="9" width="39.57421875" style="392" bestFit="1" customWidth="1"/>
    <col min="10" max="16384" width="9.140625" style="393" customWidth="1"/>
  </cols>
  <sheetData>
    <row r="1" spans="2:26" s="394" customFormat="1" ht="15">
      <c r="B1" s="386" t="s">
        <v>2</v>
      </c>
      <c r="C1" s="387"/>
      <c r="D1" s="482"/>
      <c r="E1" s="389"/>
      <c r="F1" s="390"/>
      <c r="G1" s="390"/>
      <c r="H1" s="391"/>
      <c r="I1" s="392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spans="2:26" s="394" customFormat="1" ht="15">
      <c r="B2" s="395" t="s">
        <v>637</v>
      </c>
      <c r="C2" s="396"/>
      <c r="D2" s="483"/>
      <c r="E2" s="396"/>
      <c r="F2" s="398"/>
      <c r="G2" s="398"/>
      <c r="H2" s="425"/>
      <c r="I2" s="392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spans="2:26" s="394" customFormat="1" ht="15">
      <c r="B3" s="4" t="str">
        <f>+LTFMPXVIA!B3</f>
        <v>Portfolio as on  January 31, 2021</v>
      </c>
      <c r="C3" s="400"/>
      <c r="D3" s="484"/>
      <c r="E3" s="400"/>
      <c r="F3" s="402"/>
      <c r="G3" s="402"/>
      <c r="H3" s="403"/>
      <c r="I3" s="392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</row>
    <row r="4" spans="2:26" s="394" customFormat="1" ht="15">
      <c r="B4" s="395"/>
      <c r="C4" s="400"/>
      <c r="D4" s="484"/>
      <c r="E4" s="400"/>
      <c r="F4" s="402"/>
      <c r="G4" s="402"/>
      <c r="H4" s="403"/>
      <c r="I4" s="392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</row>
    <row r="5" spans="2:26" s="394" customFormat="1" ht="45">
      <c r="B5" s="426" t="s">
        <v>4</v>
      </c>
      <c r="C5" s="213" t="s">
        <v>5</v>
      </c>
      <c r="D5" s="485" t="s">
        <v>6</v>
      </c>
      <c r="E5" s="427" t="s">
        <v>7</v>
      </c>
      <c r="F5" s="428" t="s">
        <v>8</v>
      </c>
      <c r="G5" s="429" t="s">
        <v>447</v>
      </c>
      <c r="H5" s="430" t="s">
        <v>10</v>
      </c>
      <c r="I5" s="392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</row>
    <row r="6" spans="2:26" s="394" customFormat="1" ht="15">
      <c r="B6" s="431" t="s">
        <v>11</v>
      </c>
      <c r="C6" s="216"/>
      <c r="D6" s="486"/>
      <c r="E6" s="503"/>
      <c r="F6" s="504"/>
      <c r="G6" s="505"/>
      <c r="H6" s="506"/>
      <c r="I6" s="392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</row>
    <row r="7" spans="2:26" s="394" customFormat="1" ht="15">
      <c r="B7" s="431" t="s">
        <v>12</v>
      </c>
      <c r="C7" s="216"/>
      <c r="D7" s="486"/>
      <c r="E7" s="503"/>
      <c r="F7" s="504"/>
      <c r="G7" s="505"/>
      <c r="H7" s="506"/>
      <c r="I7" s="392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</row>
    <row r="8" spans="2:26" s="394" customFormat="1" ht="15">
      <c r="B8" s="431" t="s">
        <v>13</v>
      </c>
      <c r="C8" s="216"/>
      <c r="D8" s="486"/>
      <c r="E8" s="503"/>
      <c r="F8" s="504"/>
      <c r="G8" s="505"/>
      <c r="H8" s="506"/>
      <c r="I8" s="392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</row>
    <row r="9" spans="2:26" s="394" customFormat="1" ht="15">
      <c r="B9" s="438" t="s">
        <v>14</v>
      </c>
      <c r="C9" s="487" t="s">
        <v>15</v>
      </c>
      <c r="D9" s="507">
        <v>180</v>
      </c>
      <c r="E9" s="508">
        <v>1985.7</v>
      </c>
      <c r="F9" s="440">
        <v>8.41</v>
      </c>
      <c r="G9" s="439">
        <v>4.15</v>
      </c>
      <c r="H9" s="516" t="s">
        <v>49</v>
      </c>
      <c r="I9" s="392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</row>
    <row r="10" spans="2:26" s="394" customFormat="1" ht="15">
      <c r="B10" s="438" t="s">
        <v>61</v>
      </c>
      <c r="C10" s="487" t="s">
        <v>39</v>
      </c>
      <c r="D10" s="507">
        <v>180</v>
      </c>
      <c r="E10" s="508">
        <v>1882.6</v>
      </c>
      <c r="F10" s="440">
        <v>7.97</v>
      </c>
      <c r="G10" s="439">
        <v>4.115</v>
      </c>
      <c r="H10" s="516" t="s">
        <v>72</v>
      </c>
      <c r="I10" s="392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</row>
    <row r="11" spans="2:26" s="394" customFormat="1" ht="15">
      <c r="B11" s="438" t="s">
        <v>23</v>
      </c>
      <c r="C11" s="487" t="s">
        <v>15</v>
      </c>
      <c r="D11" s="507">
        <v>180</v>
      </c>
      <c r="E11" s="508">
        <v>1877.29</v>
      </c>
      <c r="F11" s="440">
        <v>7.95</v>
      </c>
      <c r="G11" s="439">
        <v>4.1399</v>
      </c>
      <c r="H11" s="516" t="s">
        <v>290</v>
      </c>
      <c r="I11" s="392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</row>
    <row r="12" spans="2:26" s="394" customFormat="1" ht="15">
      <c r="B12" s="438" t="s">
        <v>147</v>
      </c>
      <c r="C12" s="487" t="s">
        <v>15</v>
      </c>
      <c r="D12" s="507">
        <v>165</v>
      </c>
      <c r="E12" s="508">
        <v>1842.41</v>
      </c>
      <c r="F12" s="440">
        <v>7.8</v>
      </c>
      <c r="G12" s="439">
        <v>4.32</v>
      </c>
      <c r="H12" s="516" t="s">
        <v>300</v>
      </c>
      <c r="I12" s="392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</row>
    <row r="13" spans="2:26" s="394" customFormat="1" ht="15">
      <c r="B13" s="438" t="s">
        <v>365</v>
      </c>
      <c r="C13" s="487" t="s">
        <v>15</v>
      </c>
      <c r="D13" s="507">
        <v>150</v>
      </c>
      <c r="E13" s="508">
        <v>1703.2</v>
      </c>
      <c r="F13" s="440">
        <v>7.21</v>
      </c>
      <c r="G13" s="439">
        <v>4.05</v>
      </c>
      <c r="H13" s="516" t="s">
        <v>614</v>
      </c>
      <c r="I13" s="392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</row>
    <row r="14" spans="2:26" s="394" customFormat="1" ht="15">
      <c r="B14" s="438" t="s">
        <v>57</v>
      </c>
      <c r="C14" s="487" t="s">
        <v>15</v>
      </c>
      <c r="D14" s="507">
        <v>158</v>
      </c>
      <c r="E14" s="508">
        <v>1644.29</v>
      </c>
      <c r="F14" s="440">
        <v>6.96</v>
      </c>
      <c r="G14" s="439">
        <v>4.0132</v>
      </c>
      <c r="H14" s="516" t="s">
        <v>638</v>
      </c>
      <c r="I14" s="392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</row>
    <row r="15" spans="2:26" s="394" customFormat="1" ht="15">
      <c r="B15" s="438" t="s">
        <v>59</v>
      </c>
      <c r="C15" s="487" t="s">
        <v>15</v>
      </c>
      <c r="D15" s="507">
        <v>150</v>
      </c>
      <c r="E15" s="508">
        <v>1615.51</v>
      </c>
      <c r="F15" s="440">
        <v>6.84</v>
      </c>
      <c r="G15" s="439">
        <v>4.25</v>
      </c>
      <c r="H15" s="516" t="s">
        <v>291</v>
      </c>
      <c r="I15" s="392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</row>
    <row r="16" spans="2:26" s="394" customFormat="1" ht="15">
      <c r="B16" s="438" t="s">
        <v>53</v>
      </c>
      <c r="C16" s="487" t="s">
        <v>39</v>
      </c>
      <c r="D16" s="507">
        <v>150</v>
      </c>
      <c r="E16" s="508">
        <v>1583.84</v>
      </c>
      <c r="F16" s="440">
        <v>6.71</v>
      </c>
      <c r="G16" s="439">
        <v>4.2</v>
      </c>
      <c r="H16" s="516" t="s">
        <v>301</v>
      </c>
      <c r="I16" s="392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</row>
    <row r="17" spans="2:26" s="394" customFormat="1" ht="15">
      <c r="B17" s="438" t="s">
        <v>121</v>
      </c>
      <c r="C17" s="487" t="s">
        <v>15</v>
      </c>
      <c r="D17" s="507">
        <v>100</v>
      </c>
      <c r="E17" s="508">
        <v>1113.64</v>
      </c>
      <c r="F17" s="439">
        <v>4.71</v>
      </c>
      <c r="G17" s="439">
        <v>4.25</v>
      </c>
      <c r="H17" s="516" t="s">
        <v>266</v>
      </c>
      <c r="I17" s="392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</row>
    <row r="18" spans="2:26" s="394" customFormat="1" ht="15">
      <c r="B18" s="444" t="s">
        <v>25</v>
      </c>
      <c r="C18" s="487"/>
      <c r="D18" s="517"/>
      <c r="E18" s="446">
        <f>SUM(E9:E17)</f>
        <v>15248.480000000001</v>
      </c>
      <c r="F18" s="446">
        <f>SUM(F6:F17)</f>
        <v>64.56</v>
      </c>
      <c r="G18" s="448"/>
      <c r="H18" s="514"/>
      <c r="I18" s="392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</row>
    <row r="19" spans="2:26" s="394" customFormat="1" ht="15">
      <c r="B19" s="458" t="s">
        <v>111</v>
      </c>
      <c r="C19" s="455"/>
      <c r="D19" s="437"/>
      <c r="E19" s="459"/>
      <c r="F19" s="459"/>
      <c r="G19" s="460"/>
      <c r="H19" s="510"/>
      <c r="I19" s="392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</row>
    <row r="20" spans="2:26" s="394" customFormat="1" ht="15">
      <c r="B20" s="458" t="s">
        <v>13</v>
      </c>
      <c r="C20" s="455"/>
      <c r="D20" s="437"/>
      <c r="E20" s="459"/>
      <c r="F20" s="459"/>
      <c r="G20" s="460"/>
      <c r="H20" s="510"/>
      <c r="I20" s="392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</row>
    <row r="21" spans="2:26" s="394" customFormat="1" ht="15">
      <c r="B21" s="494" t="s">
        <v>519</v>
      </c>
      <c r="C21" s="463" t="s">
        <v>15</v>
      </c>
      <c r="D21" s="437">
        <v>190</v>
      </c>
      <c r="E21" s="445">
        <v>2410.82</v>
      </c>
      <c r="F21" s="439">
        <v>10.21</v>
      </c>
      <c r="G21" s="440">
        <v>4.9399</v>
      </c>
      <c r="H21" s="514" t="s">
        <v>304</v>
      </c>
      <c r="I21" s="392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</row>
    <row r="22" spans="2:26" s="394" customFormat="1" ht="15">
      <c r="B22" s="462" t="s">
        <v>532</v>
      </c>
      <c r="C22" s="463" t="s">
        <v>39</v>
      </c>
      <c r="D22" s="437">
        <v>180</v>
      </c>
      <c r="E22" s="445">
        <v>2282.34</v>
      </c>
      <c r="F22" s="439">
        <v>9.66</v>
      </c>
      <c r="G22" s="440">
        <v>4.9649</v>
      </c>
      <c r="H22" s="514" t="s">
        <v>639</v>
      </c>
      <c r="I22" s="392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</row>
    <row r="23" spans="2:26" s="394" customFormat="1" ht="15">
      <c r="B23" s="494" t="s">
        <v>65</v>
      </c>
      <c r="C23" s="463" t="s">
        <v>15</v>
      </c>
      <c r="D23" s="437">
        <v>150</v>
      </c>
      <c r="E23" s="445">
        <v>1900.31</v>
      </c>
      <c r="F23" s="439">
        <v>8.05</v>
      </c>
      <c r="G23" s="440">
        <v>4.4554</v>
      </c>
      <c r="H23" s="514" t="s">
        <v>640</v>
      </c>
      <c r="I23" s="392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</row>
    <row r="24" spans="2:26" s="394" customFormat="1" ht="15">
      <c r="B24" s="438" t="s">
        <v>298</v>
      </c>
      <c r="C24" s="487" t="s">
        <v>15</v>
      </c>
      <c r="D24" s="437">
        <v>110</v>
      </c>
      <c r="E24" s="508">
        <v>1041.61</v>
      </c>
      <c r="F24" s="439">
        <v>4.41</v>
      </c>
      <c r="G24" s="440">
        <v>4.889799999999999</v>
      </c>
      <c r="H24" s="514" t="s">
        <v>305</v>
      </c>
      <c r="I24" s="392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</row>
    <row r="25" spans="2:26" s="394" customFormat="1" ht="15">
      <c r="B25" s="454" t="s">
        <v>25</v>
      </c>
      <c r="C25" s="455"/>
      <c r="D25" s="437"/>
      <c r="E25" s="456">
        <f>SUM(E21:E24)</f>
        <v>7635.079999999999</v>
      </c>
      <c r="F25" s="456">
        <f>SUM(F21:F24)</f>
        <v>32.33</v>
      </c>
      <c r="G25" s="460"/>
      <c r="H25" s="510"/>
      <c r="I25" s="392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</row>
    <row r="26" spans="2:26" s="394" customFormat="1" ht="15">
      <c r="B26" s="431" t="s">
        <v>37</v>
      </c>
      <c r="C26" s="216"/>
      <c r="D26" s="486"/>
      <c r="E26" s="503"/>
      <c r="F26" s="505"/>
      <c r="G26" s="504"/>
      <c r="H26" s="510"/>
      <c r="I26" s="392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</row>
    <row r="27" spans="2:26" s="394" customFormat="1" ht="15">
      <c r="B27" s="431" t="s">
        <v>607</v>
      </c>
      <c r="C27" s="56"/>
      <c r="D27" s="498"/>
      <c r="E27" s="467">
        <v>584.74</v>
      </c>
      <c r="F27" s="450">
        <v>2.48</v>
      </c>
      <c r="G27" s="439"/>
      <c r="H27" s="436"/>
      <c r="I27" s="441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</row>
    <row r="28" spans="2:26" s="394" customFormat="1" ht="15">
      <c r="B28" s="431" t="s">
        <v>33</v>
      </c>
      <c r="C28" s="56"/>
      <c r="D28" s="498"/>
      <c r="E28" s="467">
        <v>152.04000000000087</v>
      </c>
      <c r="F28" s="450">
        <v>0.63</v>
      </c>
      <c r="G28" s="439"/>
      <c r="H28" s="436"/>
      <c r="I28" s="441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</row>
    <row r="29" spans="2:26" s="394" customFormat="1" ht="15">
      <c r="B29" s="469" t="s">
        <v>34</v>
      </c>
      <c r="C29" s="470"/>
      <c r="D29" s="471"/>
      <c r="E29" s="472">
        <f>+E27+E28+E18+E25</f>
        <v>23620.34</v>
      </c>
      <c r="F29" s="472">
        <f>+F27+F28+F18+F25</f>
        <v>100</v>
      </c>
      <c r="G29" s="473"/>
      <c r="H29" s="474"/>
      <c r="I29" s="392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</row>
    <row r="30" spans="2:26" s="394" customFormat="1" ht="15">
      <c r="B30" s="438" t="s">
        <v>97</v>
      </c>
      <c r="C30" s="61"/>
      <c r="D30" s="475"/>
      <c r="E30" s="476"/>
      <c r="F30" s="477"/>
      <c r="G30" s="477"/>
      <c r="H30" s="478"/>
      <c r="I30" s="392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</row>
    <row r="31" spans="2:26" s="394" customFormat="1" ht="15">
      <c r="B31" s="561" t="s">
        <v>36</v>
      </c>
      <c r="C31" s="562"/>
      <c r="D31" s="562"/>
      <c r="E31" s="562"/>
      <c r="F31" s="562"/>
      <c r="G31" s="562"/>
      <c r="H31" s="563"/>
      <c r="I31" s="441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</row>
    <row r="32" spans="1:26" s="394" customFormat="1" ht="15">
      <c r="A32" s="479" t="s">
        <v>96</v>
      </c>
      <c r="B32" s="479" t="s">
        <v>96</v>
      </c>
      <c r="C32" s="480"/>
      <c r="D32" s="480"/>
      <c r="E32" s="480"/>
      <c r="F32" s="480"/>
      <c r="G32" s="480"/>
      <c r="H32" s="481"/>
      <c r="I32" s="441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  <row r="33" spans="1:26" s="394" customFormat="1" ht="15">
      <c r="A33" s="561" t="s">
        <v>438</v>
      </c>
      <c r="B33" s="562"/>
      <c r="C33" s="562"/>
      <c r="D33" s="562"/>
      <c r="E33" s="562"/>
      <c r="F33" s="563"/>
      <c r="G33" s="481"/>
      <c r="H33" s="481"/>
      <c r="I33" s="441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</row>
  </sheetData>
  <sheetProtection/>
  <mergeCells count="2">
    <mergeCell ref="B31:H31"/>
    <mergeCell ref="A33:F3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0"/>
  <sheetViews>
    <sheetView zoomScale="85" zoomScaleNormal="85" zoomScalePageLayoutView="0" workbookViewId="0" topLeftCell="B10">
      <selection activeCell="B29" activeCellId="1" sqref="B1 B29"/>
    </sheetView>
  </sheetViews>
  <sheetFormatPr defaultColWidth="9.140625" defaultRowHeight="15"/>
  <cols>
    <col min="1" max="1" width="6.7109375" style="393" hidden="1" customWidth="1"/>
    <col min="2" max="2" width="119.140625" style="393" bestFit="1" customWidth="1"/>
    <col min="3" max="3" width="12.421875" style="393" bestFit="1" customWidth="1"/>
    <col min="4" max="4" width="11.421875" style="501" bestFit="1" customWidth="1"/>
    <col min="5" max="5" width="17.8515625" style="393" bestFit="1" customWidth="1"/>
    <col min="6" max="6" width="9.28125" style="393" bestFit="1" customWidth="1"/>
    <col min="7" max="7" width="9.28125" style="393" customWidth="1"/>
    <col min="8" max="8" width="17.421875" style="393" bestFit="1" customWidth="1"/>
    <col min="9" max="9" width="39.57421875" style="392" bestFit="1" customWidth="1"/>
    <col min="10" max="16384" width="9.140625" style="393" customWidth="1"/>
  </cols>
  <sheetData>
    <row r="1" spans="2:26" s="394" customFormat="1" ht="15">
      <c r="B1" s="386" t="s">
        <v>2</v>
      </c>
      <c r="C1" s="387"/>
      <c r="D1" s="482"/>
      <c r="E1" s="389"/>
      <c r="F1" s="390"/>
      <c r="G1" s="390"/>
      <c r="H1" s="391"/>
      <c r="I1" s="392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spans="2:26" s="394" customFormat="1" ht="15">
      <c r="B2" s="395" t="s">
        <v>641</v>
      </c>
      <c r="C2" s="396"/>
      <c r="D2" s="483"/>
      <c r="E2" s="396"/>
      <c r="F2" s="398"/>
      <c r="G2" s="398"/>
      <c r="H2" s="425"/>
      <c r="I2" s="392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spans="2:26" s="394" customFormat="1" ht="15">
      <c r="B3" s="4" t="str">
        <f>+LTFMPXVIA!B3</f>
        <v>Portfolio as on  January 31, 2021</v>
      </c>
      <c r="C3" s="400"/>
      <c r="D3" s="484"/>
      <c r="E3" s="400"/>
      <c r="F3" s="402"/>
      <c r="G3" s="402"/>
      <c r="H3" s="403"/>
      <c r="I3" s="392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</row>
    <row r="4" spans="2:26" s="394" customFormat="1" ht="15">
      <c r="B4" s="395"/>
      <c r="C4" s="400"/>
      <c r="D4" s="484"/>
      <c r="E4" s="400"/>
      <c r="F4" s="402"/>
      <c r="G4" s="402"/>
      <c r="H4" s="403"/>
      <c r="I4" s="392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</row>
    <row r="5" spans="2:26" s="394" customFormat="1" ht="45">
      <c r="B5" s="426" t="s">
        <v>4</v>
      </c>
      <c r="C5" s="213" t="s">
        <v>5</v>
      </c>
      <c r="D5" s="485" t="s">
        <v>6</v>
      </c>
      <c r="E5" s="427" t="s">
        <v>7</v>
      </c>
      <c r="F5" s="428" t="s">
        <v>8</v>
      </c>
      <c r="G5" s="429" t="s">
        <v>447</v>
      </c>
      <c r="H5" s="430" t="s">
        <v>10</v>
      </c>
      <c r="I5" s="392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</row>
    <row r="6" spans="2:26" s="394" customFormat="1" ht="15">
      <c r="B6" s="431" t="s">
        <v>11</v>
      </c>
      <c r="C6" s="216"/>
      <c r="D6" s="486"/>
      <c r="E6" s="503"/>
      <c r="F6" s="504"/>
      <c r="G6" s="505"/>
      <c r="H6" s="506"/>
      <c r="I6" s="392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</row>
    <row r="7" spans="2:26" s="394" customFormat="1" ht="15">
      <c r="B7" s="431" t="s">
        <v>12</v>
      </c>
      <c r="C7" s="216"/>
      <c r="D7" s="486"/>
      <c r="E7" s="503"/>
      <c r="F7" s="504"/>
      <c r="G7" s="505"/>
      <c r="H7" s="506"/>
      <c r="I7" s="392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</row>
    <row r="8" spans="2:26" s="394" customFormat="1" ht="15">
      <c r="B8" s="431" t="s">
        <v>13</v>
      </c>
      <c r="C8" s="216"/>
      <c r="D8" s="486"/>
      <c r="E8" s="503"/>
      <c r="F8" s="504"/>
      <c r="G8" s="505"/>
      <c r="H8" s="506"/>
      <c r="I8" s="392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</row>
    <row r="9" spans="2:26" s="394" customFormat="1" ht="15">
      <c r="B9" s="438" t="s">
        <v>59</v>
      </c>
      <c r="C9" s="487" t="s">
        <v>15</v>
      </c>
      <c r="D9" s="507">
        <v>42</v>
      </c>
      <c r="E9" s="508">
        <v>462.84</v>
      </c>
      <c r="F9" s="440">
        <v>8.83</v>
      </c>
      <c r="G9" s="439">
        <v>4.25</v>
      </c>
      <c r="H9" s="516" t="s">
        <v>303</v>
      </c>
      <c r="I9" s="392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</row>
    <row r="10" spans="2:26" s="394" customFormat="1" ht="15">
      <c r="B10" s="438" t="s">
        <v>14</v>
      </c>
      <c r="C10" s="487" t="s">
        <v>15</v>
      </c>
      <c r="D10" s="507">
        <v>40</v>
      </c>
      <c r="E10" s="508">
        <v>441.27</v>
      </c>
      <c r="F10" s="440">
        <v>8.42</v>
      </c>
      <c r="G10" s="439">
        <v>4.15</v>
      </c>
      <c r="H10" s="516" t="s">
        <v>49</v>
      </c>
      <c r="I10" s="392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</row>
    <row r="11" spans="2:26" s="394" customFormat="1" ht="15">
      <c r="B11" s="438" t="s">
        <v>23</v>
      </c>
      <c r="C11" s="487" t="s">
        <v>15</v>
      </c>
      <c r="D11" s="507">
        <v>42</v>
      </c>
      <c r="E11" s="508">
        <v>438.04</v>
      </c>
      <c r="F11" s="440">
        <v>8.36</v>
      </c>
      <c r="G11" s="439">
        <v>4.1399</v>
      </c>
      <c r="H11" s="516" t="s">
        <v>290</v>
      </c>
      <c r="I11" s="392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</row>
    <row r="12" spans="2:26" s="394" customFormat="1" ht="15">
      <c r="B12" s="438" t="s">
        <v>57</v>
      </c>
      <c r="C12" s="487" t="s">
        <v>15</v>
      </c>
      <c r="D12" s="507">
        <v>42</v>
      </c>
      <c r="E12" s="508">
        <v>437.09</v>
      </c>
      <c r="F12" s="440">
        <v>8.34</v>
      </c>
      <c r="G12" s="439">
        <v>4.0132</v>
      </c>
      <c r="H12" s="516" t="s">
        <v>638</v>
      </c>
      <c r="I12" s="392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</row>
    <row r="13" spans="2:26" s="394" customFormat="1" ht="15">
      <c r="B13" s="438" t="s">
        <v>53</v>
      </c>
      <c r="C13" s="487" t="s">
        <v>39</v>
      </c>
      <c r="D13" s="507">
        <v>40</v>
      </c>
      <c r="E13" s="508">
        <v>422.36</v>
      </c>
      <c r="F13" s="440">
        <v>8.06</v>
      </c>
      <c r="G13" s="439">
        <v>4.2</v>
      </c>
      <c r="H13" s="516" t="s">
        <v>301</v>
      </c>
      <c r="I13" s="392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</row>
    <row r="14" spans="2:26" s="394" customFormat="1" ht="15">
      <c r="B14" s="438" t="s">
        <v>61</v>
      </c>
      <c r="C14" s="487" t="s">
        <v>39</v>
      </c>
      <c r="D14" s="507">
        <v>40</v>
      </c>
      <c r="E14" s="508">
        <v>418.36</v>
      </c>
      <c r="F14" s="440">
        <v>7.98</v>
      </c>
      <c r="G14" s="439">
        <v>4.115</v>
      </c>
      <c r="H14" s="516" t="s">
        <v>72</v>
      </c>
      <c r="I14" s="392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</row>
    <row r="15" spans="2:26" s="394" customFormat="1" ht="15">
      <c r="B15" s="438" t="s">
        <v>121</v>
      </c>
      <c r="C15" s="487" t="s">
        <v>15</v>
      </c>
      <c r="D15" s="507">
        <v>10</v>
      </c>
      <c r="E15" s="508">
        <v>111.36</v>
      </c>
      <c r="F15" s="440">
        <v>2.13</v>
      </c>
      <c r="G15" s="439">
        <v>4.25</v>
      </c>
      <c r="H15" s="516" t="s">
        <v>266</v>
      </c>
      <c r="I15" s="392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</row>
    <row r="16" spans="2:26" s="394" customFormat="1" ht="15">
      <c r="B16" s="444" t="s">
        <v>25</v>
      </c>
      <c r="C16" s="487"/>
      <c r="D16" s="517"/>
      <c r="E16" s="446">
        <f>SUM(E9:E15)</f>
        <v>2731.32</v>
      </c>
      <c r="F16" s="447">
        <f>SUM(F9:F15)</f>
        <v>52.12000000000001</v>
      </c>
      <c r="G16" s="518"/>
      <c r="H16" s="514"/>
      <c r="I16" s="392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</row>
    <row r="17" spans="2:26" s="394" customFormat="1" ht="15">
      <c r="B17" s="458" t="s">
        <v>111</v>
      </c>
      <c r="C17" s="455"/>
      <c r="D17" s="437"/>
      <c r="E17" s="459"/>
      <c r="F17" s="460"/>
      <c r="G17" s="457"/>
      <c r="H17" s="510"/>
      <c r="I17" s="392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</row>
    <row r="18" spans="2:26" s="394" customFormat="1" ht="15">
      <c r="B18" s="458" t="s">
        <v>13</v>
      </c>
      <c r="C18" s="455"/>
      <c r="D18" s="437"/>
      <c r="E18" s="459"/>
      <c r="F18" s="460"/>
      <c r="G18" s="457"/>
      <c r="H18" s="510"/>
      <c r="I18" s="392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</row>
    <row r="19" spans="2:26" s="394" customFormat="1" ht="15">
      <c r="B19" s="462" t="s">
        <v>441</v>
      </c>
      <c r="C19" s="463" t="s">
        <v>15</v>
      </c>
      <c r="D19" s="437">
        <v>40</v>
      </c>
      <c r="E19" s="445">
        <v>515.31</v>
      </c>
      <c r="F19" s="440">
        <v>9.83</v>
      </c>
      <c r="G19" s="453">
        <v>4.984999999999999</v>
      </c>
      <c r="H19" s="514" t="s">
        <v>306</v>
      </c>
      <c r="I19" s="392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</row>
    <row r="20" spans="2:26" s="394" customFormat="1" ht="15">
      <c r="B20" s="462" t="s">
        <v>532</v>
      </c>
      <c r="C20" s="463" t="s">
        <v>39</v>
      </c>
      <c r="D20" s="437">
        <v>40</v>
      </c>
      <c r="E20" s="445">
        <v>507.19</v>
      </c>
      <c r="F20" s="440">
        <v>9.68</v>
      </c>
      <c r="G20" s="453">
        <v>4.9649</v>
      </c>
      <c r="H20" s="514" t="s">
        <v>639</v>
      </c>
      <c r="I20" s="392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</row>
    <row r="21" spans="2:26" s="394" customFormat="1" ht="15">
      <c r="B21" s="462" t="s">
        <v>65</v>
      </c>
      <c r="C21" s="463" t="s">
        <v>15</v>
      </c>
      <c r="D21" s="437">
        <v>40</v>
      </c>
      <c r="E21" s="445">
        <v>506.75</v>
      </c>
      <c r="F21" s="440">
        <v>9.67</v>
      </c>
      <c r="G21" s="453">
        <v>4.4554</v>
      </c>
      <c r="H21" s="514" t="s">
        <v>640</v>
      </c>
      <c r="I21" s="392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</row>
    <row r="22" spans="2:26" s="394" customFormat="1" ht="15">
      <c r="B22" s="438" t="s">
        <v>298</v>
      </c>
      <c r="C22" s="463" t="s">
        <v>15</v>
      </c>
      <c r="D22" s="437">
        <v>40</v>
      </c>
      <c r="E22" s="445">
        <v>378.77</v>
      </c>
      <c r="F22" s="440">
        <v>7.23</v>
      </c>
      <c r="G22" s="453">
        <v>4.889799999999999</v>
      </c>
      <c r="H22" s="514" t="s">
        <v>305</v>
      </c>
      <c r="I22" s="392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</row>
    <row r="23" spans="2:26" s="394" customFormat="1" ht="15">
      <c r="B23" s="462" t="s">
        <v>519</v>
      </c>
      <c r="C23" s="463" t="s">
        <v>15</v>
      </c>
      <c r="D23" s="437">
        <v>17</v>
      </c>
      <c r="E23" s="445">
        <v>215.71</v>
      </c>
      <c r="F23" s="440">
        <v>4.12</v>
      </c>
      <c r="G23" s="453">
        <v>4.9399</v>
      </c>
      <c r="H23" s="514" t="s">
        <v>304</v>
      </c>
      <c r="I23" s="392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</row>
    <row r="24" spans="2:26" s="394" customFormat="1" ht="15">
      <c r="B24" s="454" t="s">
        <v>25</v>
      </c>
      <c r="C24" s="455"/>
      <c r="D24" s="437"/>
      <c r="E24" s="456">
        <f>SUM(E19:E23)</f>
        <v>2123.73</v>
      </c>
      <c r="F24" s="461">
        <f>SUM(F19:F23)</f>
        <v>40.529999999999994</v>
      </c>
      <c r="G24" s="457"/>
      <c r="H24" s="510"/>
      <c r="I24" s="392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</row>
    <row r="25" spans="2:26" s="394" customFormat="1" ht="15">
      <c r="B25" s="454" t="s">
        <v>93</v>
      </c>
      <c r="C25" s="455"/>
      <c r="D25" s="437"/>
      <c r="E25" s="459"/>
      <c r="F25" s="460"/>
      <c r="G25" s="460"/>
      <c r="H25" s="510"/>
      <c r="I25" s="392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</row>
    <row r="26" spans="2:26" s="394" customFormat="1" ht="15">
      <c r="B26" s="454" t="s">
        <v>92</v>
      </c>
      <c r="C26" s="455"/>
      <c r="D26" s="437"/>
      <c r="E26" s="459"/>
      <c r="F26" s="460"/>
      <c r="G26" s="460"/>
      <c r="H26" s="510"/>
      <c r="I26" s="392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</row>
    <row r="27" spans="2:26" s="394" customFormat="1" ht="15">
      <c r="B27" s="462" t="s">
        <v>605</v>
      </c>
      <c r="C27" s="463" t="s">
        <v>17</v>
      </c>
      <c r="D27" s="437">
        <v>250000</v>
      </c>
      <c r="E27" s="445">
        <v>248.35</v>
      </c>
      <c r="F27" s="464">
        <v>4.74</v>
      </c>
      <c r="G27" s="464">
        <v>3.32</v>
      </c>
      <c r="H27" s="514" t="s">
        <v>606</v>
      </c>
      <c r="I27" s="392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</row>
    <row r="28" spans="2:26" s="394" customFormat="1" ht="15">
      <c r="B28" s="454" t="s">
        <v>25</v>
      </c>
      <c r="C28" s="455"/>
      <c r="D28" s="437"/>
      <c r="E28" s="461">
        <f>SUM(E27)</f>
        <v>248.35</v>
      </c>
      <c r="F28" s="461">
        <f>SUM(F27)</f>
        <v>4.74</v>
      </c>
      <c r="G28" s="460"/>
      <c r="H28" s="510"/>
      <c r="I28" s="392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</row>
    <row r="29" spans="2:26" s="394" customFormat="1" ht="15">
      <c r="B29" s="431" t="s">
        <v>37</v>
      </c>
      <c r="C29" s="216"/>
      <c r="D29" s="486"/>
      <c r="E29" s="503"/>
      <c r="F29" s="504"/>
      <c r="G29" s="505"/>
      <c r="H29" s="506"/>
      <c r="I29" s="392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</row>
    <row r="30" spans="2:26" s="394" customFormat="1" ht="15">
      <c r="B30" s="431" t="s">
        <v>607</v>
      </c>
      <c r="C30" s="56"/>
      <c r="D30" s="498"/>
      <c r="E30" s="467">
        <v>100.27</v>
      </c>
      <c r="F30" s="450">
        <v>1.91</v>
      </c>
      <c r="G30" s="439"/>
      <c r="H30" s="436"/>
      <c r="I30" s="441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</row>
    <row r="31" spans="2:26" s="394" customFormat="1" ht="15">
      <c r="B31" s="431" t="s">
        <v>33</v>
      </c>
      <c r="C31" s="56"/>
      <c r="D31" s="498"/>
      <c r="E31" s="467">
        <v>36.33</v>
      </c>
      <c r="F31" s="450">
        <v>0.7</v>
      </c>
      <c r="G31" s="439"/>
      <c r="H31" s="436"/>
      <c r="I31" s="441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</row>
    <row r="32" spans="2:26" s="394" customFormat="1" ht="15">
      <c r="B32" s="469" t="s">
        <v>34</v>
      </c>
      <c r="C32" s="470"/>
      <c r="D32" s="471"/>
      <c r="E32" s="472">
        <f>+E30+E31+E16+E24+E28</f>
        <v>5240</v>
      </c>
      <c r="F32" s="472">
        <f>+F30+F31+F16+F24+F28</f>
        <v>100</v>
      </c>
      <c r="G32" s="473"/>
      <c r="H32" s="474"/>
      <c r="I32" s="392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  <row r="33" spans="2:26" s="394" customFormat="1" ht="15">
      <c r="B33" s="438" t="s">
        <v>97</v>
      </c>
      <c r="C33" s="61"/>
      <c r="D33" s="475"/>
      <c r="E33" s="476"/>
      <c r="F33" s="477"/>
      <c r="G33" s="477"/>
      <c r="H33" s="478"/>
      <c r="I33" s="392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</row>
    <row r="34" spans="2:26" s="394" customFormat="1" ht="15">
      <c r="B34" s="561" t="s">
        <v>36</v>
      </c>
      <c r="C34" s="562"/>
      <c r="D34" s="562"/>
      <c r="E34" s="562"/>
      <c r="F34" s="562"/>
      <c r="G34" s="562"/>
      <c r="H34" s="563"/>
      <c r="I34" s="441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</row>
    <row r="35" spans="1:26" s="394" customFormat="1" ht="15">
      <c r="A35" s="479" t="s">
        <v>96</v>
      </c>
      <c r="B35" s="479" t="s">
        <v>96</v>
      </c>
      <c r="C35" s="480"/>
      <c r="D35" s="480"/>
      <c r="E35" s="480"/>
      <c r="F35" s="480"/>
      <c r="G35" s="480"/>
      <c r="H35" s="481"/>
      <c r="I35" s="441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</row>
    <row r="36" spans="1:26" s="394" customFormat="1" ht="15">
      <c r="A36" s="561" t="s">
        <v>438</v>
      </c>
      <c r="B36" s="562"/>
      <c r="C36" s="562"/>
      <c r="D36" s="562"/>
      <c r="E36" s="562"/>
      <c r="F36" s="563"/>
      <c r="G36" s="481"/>
      <c r="H36" s="481"/>
      <c r="I36" s="441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</row>
    <row r="37" ht="15">
      <c r="E37" s="442"/>
    </row>
    <row r="38" ht="15">
      <c r="E38" s="442"/>
    </row>
    <row r="39" ht="15">
      <c r="E39" s="442"/>
    </row>
    <row r="40" ht="15">
      <c r="E40" s="442"/>
    </row>
  </sheetData>
  <sheetProtection/>
  <mergeCells count="2">
    <mergeCell ref="B34:H34"/>
    <mergeCell ref="A36:F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2"/>
  <sheetViews>
    <sheetView showGridLines="0" view="pageBreakPreview" zoomScale="80" zoomScaleSheetLayoutView="80" zoomScalePageLayoutView="0" workbookViewId="0" topLeftCell="B23">
      <selection activeCell="B37" sqref="B37"/>
    </sheetView>
  </sheetViews>
  <sheetFormatPr defaultColWidth="9.140625" defaultRowHeight="15"/>
  <cols>
    <col min="1" max="1" width="9.140625" style="3" hidden="1" customWidth="1"/>
    <col min="2" max="2" width="74.00390625" style="3" customWidth="1"/>
    <col min="3" max="3" width="17.28125" style="3" customWidth="1"/>
    <col min="4" max="4" width="18.421875" style="3" customWidth="1"/>
    <col min="5" max="5" width="23.00390625" style="3" customWidth="1"/>
    <col min="6" max="7" width="15.421875" style="3" customWidth="1"/>
    <col min="8" max="8" width="16.00390625" style="66" bestFit="1" customWidth="1"/>
    <col min="9" max="9" width="15.140625" style="1" bestFit="1" customWidth="1"/>
    <col min="10" max="10" width="19.140625" style="2" bestFit="1" customWidth="1"/>
    <col min="11" max="11" width="9.421875" style="3" bestFit="1" customWidth="1"/>
    <col min="12" max="16384" width="9.140625" style="3" customWidth="1"/>
  </cols>
  <sheetData>
    <row r="1" spans="2:10" s="18" customFormat="1" ht="15" hidden="1">
      <c r="B1" s="521" t="s">
        <v>0</v>
      </c>
      <c r="C1" s="522"/>
      <c r="D1" s="522"/>
      <c r="E1" s="522"/>
      <c r="F1" s="522"/>
      <c r="G1" s="522"/>
      <c r="H1" s="523"/>
      <c r="I1" s="1"/>
      <c r="J1" s="2"/>
    </row>
    <row r="2" spans="2:10" s="18" customFormat="1" ht="15" hidden="1">
      <c r="B2" s="524" t="s">
        <v>1</v>
      </c>
      <c r="C2" s="525"/>
      <c r="D2" s="525"/>
      <c r="E2" s="525"/>
      <c r="F2" s="525"/>
      <c r="G2" s="525"/>
      <c r="H2" s="526"/>
      <c r="I2" s="1"/>
      <c r="J2" s="2"/>
    </row>
    <row r="3" spans="2:10" s="18" customFormat="1" ht="15">
      <c r="B3" s="9" t="s">
        <v>2</v>
      </c>
      <c r="C3" s="69"/>
      <c r="D3" s="70"/>
      <c r="E3" s="71"/>
      <c r="F3" s="71"/>
      <c r="G3" s="71"/>
      <c r="H3" s="72"/>
      <c r="I3" s="1"/>
      <c r="J3" s="2"/>
    </row>
    <row r="4" spans="2:10" s="18" customFormat="1" ht="15">
      <c r="B4" s="9" t="s">
        <v>38</v>
      </c>
      <c r="C4" s="69"/>
      <c r="D4" s="73"/>
      <c r="E4" s="69"/>
      <c r="F4" s="69"/>
      <c r="G4" s="69"/>
      <c r="H4" s="74"/>
      <c r="I4" s="1"/>
      <c r="J4" s="2"/>
    </row>
    <row r="5" spans="2:10" s="18" customFormat="1" ht="15">
      <c r="B5" s="9" t="s">
        <v>559</v>
      </c>
      <c r="C5" s="15"/>
      <c r="D5" s="16"/>
      <c r="E5" s="15"/>
      <c r="F5" s="15"/>
      <c r="G5" s="15"/>
      <c r="H5" s="17"/>
      <c r="I5" s="1"/>
      <c r="J5" s="2"/>
    </row>
    <row r="6" spans="2:9" s="18" customFormat="1" ht="15">
      <c r="B6" s="9"/>
      <c r="C6" s="15"/>
      <c r="D6" s="16"/>
      <c r="E6" s="15"/>
      <c r="F6" s="15"/>
      <c r="G6" s="15"/>
      <c r="H6" s="17"/>
      <c r="I6" s="1"/>
    </row>
    <row r="7" spans="2:11" s="18" customFormat="1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447</v>
      </c>
      <c r="H7" s="23" t="s">
        <v>10</v>
      </c>
      <c r="I7" s="1"/>
      <c r="J7" s="75"/>
      <c r="K7" s="75"/>
    </row>
    <row r="8" spans="2:11" s="18" customFormat="1" ht="15">
      <c r="B8" s="9" t="s">
        <v>11</v>
      </c>
      <c r="C8" s="25"/>
      <c r="D8" s="76"/>
      <c r="E8" s="27"/>
      <c r="F8" s="28"/>
      <c r="G8" s="28"/>
      <c r="H8" s="46"/>
      <c r="I8" s="1"/>
      <c r="J8" s="77"/>
      <c r="K8" s="78"/>
    </row>
    <row r="9" spans="2:11" s="18" customFormat="1" ht="15">
      <c r="B9" s="9" t="s">
        <v>12</v>
      </c>
      <c r="C9" s="25"/>
      <c r="D9" s="79"/>
      <c r="E9" s="27"/>
      <c r="F9" s="28"/>
      <c r="G9" s="28"/>
      <c r="H9" s="46"/>
      <c r="I9" s="1"/>
      <c r="J9" s="77"/>
      <c r="K9" s="78"/>
    </row>
    <row r="10" spans="2:11" s="18" customFormat="1" ht="15">
      <c r="B10" s="35" t="s">
        <v>13</v>
      </c>
      <c r="C10" s="25"/>
      <c r="D10" s="79"/>
      <c r="E10" s="27"/>
      <c r="F10" s="28"/>
      <c r="G10" s="28"/>
      <c r="H10" s="46"/>
      <c r="I10" s="1"/>
      <c r="J10" s="77"/>
      <c r="K10" s="78"/>
    </row>
    <row r="11" spans="2:11" s="18" customFormat="1" ht="15">
      <c r="B11" s="80" t="s">
        <v>63</v>
      </c>
      <c r="C11" s="80" t="s">
        <v>15</v>
      </c>
      <c r="D11" s="81">
        <v>3100</v>
      </c>
      <c r="E11" s="82">
        <v>33721.26</v>
      </c>
      <c r="F11" s="83">
        <v>6.15</v>
      </c>
      <c r="G11" s="356">
        <v>4.8</v>
      </c>
      <c r="H11" s="46" t="s">
        <v>380</v>
      </c>
      <c r="I11" s="84"/>
      <c r="J11" s="77"/>
      <c r="K11" s="78"/>
    </row>
    <row r="12" spans="2:11" s="18" customFormat="1" ht="15">
      <c r="B12" s="80" t="s">
        <v>55</v>
      </c>
      <c r="C12" s="80" t="s">
        <v>15</v>
      </c>
      <c r="D12" s="81">
        <v>2700</v>
      </c>
      <c r="E12" s="82">
        <v>27951.48</v>
      </c>
      <c r="F12" s="83">
        <v>5.1</v>
      </c>
      <c r="G12" s="356">
        <v>4.874999999999999</v>
      </c>
      <c r="H12" s="46" t="s">
        <v>56</v>
      </c>
      <c r="I12" s="84"/>
      <c r="J12" s="77"/>
      <c r="K12" s="78"/>
    </row>
    <row r="13" spans="2:11" s="18" customFormat="1" ht="15">
      <c r="B13" s="80" t="s">
        <v>23</v>
      </c>
      <c r="C13" s="80" t="s">
        <v>41</v>
      </c>
      <c r="D13" s="81">
        <v>2500</v>
      </c>
      <c r="E13" s="82">
        <v>26644.13</v>
      </c>
      <c r="F13" s="83">
        <v>4.86</v>
      </c>
      <c r="G13" s="356">
        <v>4.930000000000001</v>
      </c>
      <c r="H13" s="46" t="s">
        <v>444</v>
      </c>
      <c r="I13" s="84"/>
      <c r="J13" s="77"/>
      <c r="K13" s="78"/>
    </row>
    <row r="14" spans="2:11" s="18" customFormat="1" ht="15">
      <c r="B14" s="80" t="s">
        <v>118</v>
      </c>
      <c r="C14" s="80" t="s">
        <v>15</v>
      </c>
      <c r="D14" s="81">
        <v>2400</v>
      </c>
      <c r="E14" s="82">
        <v>26103.48</v>
      </c>
      <c r="F14" s="83">
        <v>4.76</v>
      </c>
      <c r="G14" s="356">
        <v>4.8149999999999995</v>
      </c>
      <c r="H14" s="46" t="s">
        <v>381</v>
      </c>
      <c r="I14" s="84"/>
      <c r="J14" s="77"/>
      <c r="K14" s="78"/>
    </row>
    <row r="15" spans="2:11" s="18" customFormat="1" ht="15">
      <c r="B15" s="80" t="s">
        <v>448</v>
      </c>
      <c r="C15" s="80" t="s">
        <v>21</v>
      </c>
      <c r="D15" s="81">
        <v>2000</v>
      </c>
      <c r="E15" s="82">
        <v>22071.33</v>
      </c>
      <c r="F15" s="83">
        <v>4.02</v>
      </c>
      <c r="G15" s="356">
        <v>5.53</v>
      </c>
      <c r="H15" s="46" t="s">
        <v>46</v>
      </c>
      <c r="I15" s="84"/>
      <c r="J15" s="77"/>
      <c r="K15" s="78"/>
    </row>
    <row r="16" spans="2:11" s="18" customFormat="1" ht="15">
      <c r="B16" s="80" t="s">
        <v>47</v>
      </c>
      <c r="C16" s="80" t="s">
        <v>15</v>
      </c>
      <c r="D16" s="81">
        <v>1950</v>
      </c>
      <c r="E16" s="82">
        <v>21756.97</v>
      </c>
      <c r="F16" s="83">
        <v>3.97</v>
      </c>
      <c r="G16" s="356">
        <v>4.98</v>
      </c>
      <c r="H16" s="46" t="s">
        <v>48</v>
      </c>
      <c r="I16" s="84"/>
      <c r="J16" s="77"/>
      <c r="K16" s="78"/>
    </row>
    <row r="17" spans="2:11" s="18" customFormat="1" ht="15">
      <c r="B17" s="80" t="s">
        <v>50</v>
      </c>
      <c r="C17" s="80" t="s">
        <v>15</v>
      </c>
      <c r="D17" s="81">
        <v>2100</v>
      </c>
      <c r="E17" s="82">
        <v>21252.68</v>
      </c>
      <c r="F17" s="83">
        <v>3.87</v>
      </c>
      <c r="G17" s="356">
        <v>4.829899999999999</v>
      </c>
      <c r="H17" s="46" t="s">
        <v>490</v>
      </c>
      <c r="I17" s="84"/>
      <c r="J17" s="77"/>
      <c r="K17" s="78"/>
    </row>
    <row r="18" spans="2:11" s="18" customFormat="1" ht="15">
      <c r="B18" s="80" t="s">
        <v>445</v>
      </c>
      <c r="C18" s="80" t="s">
        <v>21</v>
      </c>
      <c r="D18" s="81">
        <v>1885</v>
      </c>
      <c r="E18" s="82">
        <v>20568.78</v>
      </c>
      <c r="F18" s="83">
        <v>3.75</v>
      </c>
      <c r="G18" s="356">
        <v>6.5347</v>
      </c>
      <c r="H18" s="46" t="s">
        <v>22</v>
      </c>
      <c r="I18" s="84"/>
      <c r="J18" s="77"/>
      <c r="K18" s="78"/>
    </row>
    <row r="19" spans="2:11" s="18" customFormat="1" ht="15">
      <c r="B19" s="80" t="s">
        <v>23</v>
      </c>
      <c r="C19" s="80" t="s">
        <v>15</v>
      </c>
      <c r="D19" s="81">
        <v>1865</v>
      </c>
      <c r="E19" s="82">
        <v>19928.34</v>
      </c>
      <c r="F19" s="83">
        <v>3.63</v>
      </c>
      <c r="G19" s="356">
        <v>4.83</v>
      </c>
      <c r="H19" s="46" t="s">
        <v>40</v>
      </c>
      <c r="I19" s="84"/>
      <c r="J19" s="77"/>
      <c r="K19" s="78"/>
    </row>
    <row r="20" spans="2:11" s="18" customFormat="1" ht="15">
      <c r="B20" s="80" t="s">
        <v>121</v>
      </c>
      <c r="C20" s="80" t="s">
        <v>15</v>
      </c>
      <c r="D20" s="81">
        <v>1750</v>
      </c>
      <c r="E20" s="82">
        <v>18067.6</v>
      </c>
      <c r="F20" s="83">
        <v>3.29</v>
      </c>
      <c r="G20" s="356">
        <v>5.125</v>
      </c>
      <c r="H20" s="46" t="s">
        <v>491</v>
      </c>
      <c r="I20" s="84"/>
      <c r="J20" s="77"/>
      <c r="K20" s="78"/>
    </row>
    <row r="21" spans="2:11" s="18" customFormat="1" ht="15">
      <c r="B21" s="80" t="s">
        <v>42</v>
      </c>
      <c r="C21" s="80" t="s">
        <v>15</v>
      </c>
      <c r="D21" s="81">
        <v>1475</v>
      </c>
      <c r="E21" s="82">
        <v>16466.75</v>
      </c>
      <c r="F21" s="83">
        <v>3</v>
      </c>
      <c r="G21" s="356">
        <v>5.175</v>
      </c>
      <c r="H21" s="46" t="s">
        <v>43</v>
      </c>
      <c r="I21" s="84"/>
      <c r="J21" s="77"/>
      <c r="K21" s="78"/>
    </row>
    <row r="22" spans="2:11" s="18" customFormat="1" ht="15">
      <c r="B22" s="80" t="s">
        <v>121</v>
      </c>
      <c r="C22" s="80" t="s">
        <v>15</v>
      </c>
      <c r="D22" s="81">
        <v>1250</v>
      </c>
      <c r="E22" s="82">
        <v>13477.07</v>
      </c>
      <c r="F22" s="83">
        <v>2.46</v>
      </c>
      <c r="G22" s="356">
        <v>5.09</v>
      </c>
      <c r="H22" s="46" t="s">
        <v>492</v>
      </c>
      <c r="I22" s="84"/>
      <c r="J22" s="77"/>
      <c r="K22" s="78"/>
    </row>
    <row r="23" spans="2:11" s="18" customFormat="1" ht="15">
      <c r="B23" s="80" t="s">
        <v>50</v>
      </c>
      <c r="C23" s="80" t="s">
        <v>15</v>
      </c>
      <c r="D23" s="81">
        <v>1250</v>
      </c>
      <c r="E23" s="82">
        <v>13116.36</v>
      </c>
      <c r="F23" s="83">
        <v>2.39</v>
      </c>
      <c r="G23" s="356">
        <v>4.49</v>
      </c>
      <c r="H23" s="46" t="s">
        <v>51</v>
      </c>
      <c r="I23" s="84"/>
      <c r="J23" s="77"/>
      <c r="K23" s="78"/>
    </row>
    <row r="24" spans="2:11" s="18" customFormat="1" ht="15">
      <c r="B24" s="80" t="s">
        <v>57</v>
      </c>
      <c r="C24" s="80" t="s">
        <v>15</v>
      </c>
      <c r="D24" s="81">
        <v>920</v>
      </c>
      <c r="E24" s="82">
        <v>10645.79</v>
      </c>
      <c r="F24" s="83">
        <v>1.94</v>
      </c>
      <c r="G24" s="356">
        <v>4.775</v>
      </c>
      <c r="H24" s="46" t="s">
        <v>58</v>
      </c>
      <c r="I24" s="84"/>
      <c r="J24" s="77"/>
      <c r="K24" s="78"/>
    </row>
    <row r="25" spans="2:11" s="18" customFormat="1" ht="15">
      <c r="B25" s="80" t="s">
        <v>59</v>
      </c>
      <c r="C25" s="80" t="s">
        <v>15</v>
      </c>
      <c r="D25" s="81">
        <v>1000</v>
      </c>
      <c r="E25" s="82">
        <v>10377.15</v>
      </c>
      <c r="F25" s="83">
        <v>1.89</v>
      </c>
      <c r="G25" s="356">
        <v>5.125</v>
      </c>
      <c r="H25" s="46" t="s">
        <v>493</v>
      </c>
      <c r="I25" s="84"/>
      <c r="J25" s="77"/>
      <c r="K25" s="78"/>
    </row>
    <row r="26" spans="2:11" s="18" customFormat="1" ht="15">
      <c r="B26" s="80" t="s">
        <v>42</v>
      </c>
      <c r="C26" s="80" t="s">
        <v>15</v>
      </c>
      <c r="D26" s="81">
        <v>900</v>
      </c>
      <c r="E26" s="82">
        <v>9832.69</v>
      </c>
      <c r="F26" s="83">
        <v>1.79</v>
      </c>
      <c r="G26" s="356">
        <v>5.035</v>
      </c>
      <c r="H26" s="46" t="s">
        <v>393</v>
      </c>
      <c r="I26" s="84"/>
      <c r="J26" s="77"/>
      <c r="K26" s="78"/>
    </row>
    <row r="27" spans="2:11" s="18" customFormat="1" ht="15">
      <c r="B27" s="80" t="s">
        <v>118</v>
      </c>
      <c r="C27" s="80" t="s">
        <v>15</v>
      </c>
      <c r="D27" s="81">
        <v>750</v>
      </c>
      <c r="E27" s="82">
        <v>7968.67</v>
      </c>
      <c r="F27" s="83">
        <v>1.45</v>
      </c>
      <c r="G27" s="356">
        <v>4.8149999999999995</v>
      </c>
      <c r="H27" s="46" t="s">
        <v>392</v>
      </c>
      <c r="I27" s="84"/>
      <c r="J27" s="77"/>
      <c r="K27" s="78"/>
    </row>
    <row r="28" spans="2:11" s="18" customFormat="1" ht="15">
      <c r="B28" s="80" t="s">
        <v>57</v>
      </c>
      <c r="C28" s="80" t="s">
        <v>15</v>
      </c>
      <c r="D28" s="81">
        <v>697</v>
      </c>
      <c r="E28" s="82">
        <v>7903.01</v>
      </c>
      <c r="F28" s="83">
        <v>1.44</v>
      </c>
      <c r="G28" s="356">
        <v>4.87</v>
      </c>
      <c r="H28" s="46" t="s">
        <v>60</v>
      </c>
      <c r="I28" s="84"/>
      <c r="J28" s="77"/>
      <c r="K28" s="78"/>
    </row>
    <row r="29" spans="2:11" s="18" customFormat="1" ht="15">
      <c r="B29" s="80" t="s">
        <v>42</v>
      </c>
      <c r="C29" s="80" t="s">
        <v>15</v>
      </c>
      <c r="D29" s="81">
        <v>650</v>
      </c>
      <c r="E29" s="82">
        <v>7160.78</v>
      </c>
      <c r="F29" s="83">
        <v>1.31</v>
      </c>
      <c r="G29" s="356">
        <v>5.035</v>
      </c>
      <c r="H29" s="46" t="s">
        <v>453</v>
      </c>
      <c r="I29" s="84"/>
      <c r="J29" s="77"/>
      <c r="K29" s="78"/>
    </row>
    <row r="30" spans="2:11" s="18" customFormat="1" ht="15">
      <c r="B30" s="80" t="s">
        <v>50</v>
      </c>
      <c r="C30" s="80" t="s">
        <v>15</v>
      </c>
      <c r="D30" s="81">
        <v>500</v>
      </c>
      <c r="E30" s="82">
        <v>5455.31</v>
      </c>
      <c r="F30" s="83">
        <v>0.99</v>
      </c>
      <c r="G30" s="356">
        <v>5.14</v>
      </c>
      <c r="H30" s="46" t="s">
        <v>67</v>
      </c>
      <c r="I30" s="84"/>
      <c r="J30" s="77"/>
      <c r="K30" s="78"/>
    </row>
    <row r="31" spans="2:11" s="18" customFormat="1" ht="15">
      <c r="B31" s="80" t="s">
        <v>61</v>
      </c>
      <c r="C31" s="80" t="s">
        <v>41</v>
      </c>
      <c r="D31" s="81">
        <v>500</v>
      </c>
      <c r="E31" s="82">
        <v>5442.3</v>
      </c>
      <c r="F31" s="83">
        <v>0.99</v>
      </c>
      <c r="G31" s="356">
        <v>4.7</v>
      </c>
      <c r="H31" s="46" t="s">
        <v>359</v>
      </c>
      <c r="I31" s="84"/>
      <c r="J31" s="77"/>
      <c r="K31" s="78"/>
    </row>
    <row r="32" spans="2:11" s="18" customFormat="1" ht="15">
      <c r="B32" s="80" t="s">
        <v>53</v>
      </c>
      <c r="C32" s="80" t="s">
        <v>39</v>
      </c>
      <c r="D32" s="81">
        <v>500</v>
      </c>
      <c r="E32" s="82">
        <v>5279.1</v>
      </c>
      <c r="F32" s="83">
        <v>0.96</v>
      </c>
      <c r="G32" s="356">
        <v>4.57</v>
      </c>
      <c r="H32" s="46" t="s">
        <v>66</v>
      </c>
      <c r="I32" s="84"/>
      <c r="J32" s="77"/>
      <c r="K32" s="78"/>
    </row>
    <row r="33" spans="2:11" s="18" customFormat="1" ht="15">
      <c r="B33" s="80" t="s">
        <v>47</v>
      </c>
      <c r="C33" s="80" t="s">
        <v>15</v>
      </c>
      <c r="D33" s="81">
        <v>450</v>
      </c>
      <c r="E33" s="82">
        <v>4757.66</v>
      </c>
      <c r="F33" s="83">
        <v>0.87</v>
      </c>
      <c r="G33" s="356">
        <v>4.75</v>
      </c>
      <c r="H33" s="46" t="s">
        <v>52</v>
      </c>
      <c r="I33" s="84"/>
      <c r="J33" s="77"/>
      <c r="K33" s="78"/>
    </row>
    <row r="34" spans="2:11" s="18" customFormat="1" ht="15">
      <c r="B34" s="80" t="s">
        <v>365</v>
      </c>
      <c r="C34" s="80" t="s">
        <v>15</v>
      </c>
      <c r="D34" s="81">
        <v>400</v>
      </c>
      <c r="E34" s="82">
        <v>4535.31</v>
      </c>
      <c r="F34" s="83">
        <v>0.83</v>
      </c>
      <c r="G34" s="356">
        <v>4.92</v>
      </c>
      <c r="H34" s="46" t="s">
        <v>69</v>
      </c>
      <c r="I34" s="84"/>
      <c r="J34" s="77"/>
      <c r="K34" s="78"/>
    </row>
    <row r="35" spans="2:11" s="18" customFormat="1" ht="15">
      <c r="B35" s="80" t="s">
        <v>14</v>
      </c>
      <c r="C35" s="80" t="s">
        <v>15</v>
      </c>
      <c r="D35" s="81">
        <v>280</v>
      </c>
      <c r="E35" s="82">
        <v>3088.86</v>
      </c>
      <c r="F35" s="83">
        <v>0.56</v>
      </c>
      <c r="G35" s="356">
        <v>4.15</v>
      </c>
      <c r="H35" s="46" t="s">
        <v>49</v>
      </c>
      <c r="I35" s="84"/>
      <c r="J35" s="77"/>
      <c r="K35" s="78"/>
    </row>
    <row r="36" spans="2:11" s="18" customFormat="1" ht="15">
      <c r="B36" s="80" t="s">
        <v>57</v>
      </c>
      <c r="C36" s="80" t="s">
        <v>15</v>
      </c>
      <c r="D36" s="81">
        <v>250</v>
      </c>
      <c r="E36" s="82">
        <v>2894.21</v>
      </c>
      <c r="F36" s="83">
        <v>0.53</v>
      </c>
      <c r="G36" s="356">
        <v>5.03</v>
      </c>
      <c r="H36" s="46" t="s">
        <v>71</v>
      </c>
      <c r="I36" s="84"/>
      <c r="J36" s="77"/>
      <c r="K36" s="78"/>
    </row>
    <row r="37" spans="2:11" s="18" customFormat="1" ht="15">
      <c r="B37" s="80" t="s">
        <v>460</v>
      </c>
      <c r="C37" s="80" t="s">
        <v>15</v>
      </c>
      <c r="D37" s="81">
        <v>250</v>
      </c>
      <c r="E37" s="82">
        <v>2803.74</v>
      </c>
      <c r="F37" s="83">
        <v>0.51</v>
      </c>
      <c r="G37" s="356">
        <v>5.5348999999999995</v>
      </c>
      <c r="H37" s="46" t="s">
        <v>73</v>
      </c>
      <c r="I37" s="84"/>
      <c r="J37" s="77"/>
      <c r="K37" s="78"/>
    </row>
    <row r="38" spans="2:11" s="18" customFormat="1" ht="15">
      <c r="B38" s="80" t="s">
        <v>42</v>
      </c>
      <c r="C38" s="80" t="s">
        <v>15</v>
      </c>
      <c r="D38" s="81">
        <v>250</v>
      </c>
      <c r="E38" s="82">
        <v>2762.83</v>
      </c>
      <c r="F38" s="83">
        <v>0.5</v>
      </c>
      <c r="G38" s="356">
        <v>5</v>
      </c>
      <c r="H38" s="46" t="s">
        <v>394</v>
      </c>
      <c r="I38" s="84"/>
      <c r="J38" s="77"/>
      <c r="K38" s="78"/>
    </row>
    <row r="39" spans="2:11" s="18" customFormat="1" ht="15">
      <c r="B39" s="80" t="s">
        <v>23</v>
      </c>
      <c r="C39" s="80" t="s">
        <v>41</v>
      </c>
      <c r="D39" s="81">
        <v>250</v>
      </c>
      <c r="E39" s="82">
        <v>2709.95</v>
      </c>
      <c r="F39" s="83">
        <v>0.49</v>
      </c>
      <c r="G39" s="356">
        <v>4.904999999999999</v>
      </c>
      <c r="H39" s="46" t="s">
        <v>391</v>
      </c>
      <c r="I39" s="84"/>
      <c r="J39" s="77"/>
      <c r="K39" s="78"/>
    </row>
    <row r="40" spans="2:11" s="18" customFormat="1" ht="15">
      <c r="B40" s="80" t="s">
        <v>14</v>
      </c>
      <c r="C40" s="80" t="s">
        <v>15</v>
      </c>
      <c r="D40" s="81">
        <v>250</v>
      </c>
      <c r="E40" s="82">
        <v>2649.27</v>
      </c>
      <c r="F40" s="83">
        <v>0.48</v>
      </c>
      <c r="G40" s="356">
        <v>4.5099</v>
      </c>
      <c r="H40" s="46" t="s">
        <v>74</v>
      </c>
      <c r="I40" s="84"/>
      <c r="J40" s="77"/>
      <c r="K40" s="78"/>
    </row>
    <row r="41" spans="2:11" s="18" customFormat="1" ht="15">
      <c r="B41" s="80" t="s">
        <v>445</v>
      </c>
      <c r="C41" s="80" t="s">
        <v>21</v>
      </c>
      <c r="D41" s="81">
        <v>220</v>
      </c>
      <c r="E41" s="82">
        <v>2382.39</v>
      </c>
      <c r="F41" s="83">
        <v>0.43</v>
      </c>
      <c r="G41" s="356">
        <v>6.5347</v>
      </c>
      <c r="H41" s="46" t="s">
        <v>70</v>
      </c>
      <c r="I41" s="84"/>
      <c r="J41" s="77"/>
      <c r="K41" s="78"/>
    </row>
    <row r="42" spans="2:11" s="18" customFormat="1" ht="15">
      <c r="B42" s="80" t="s">
        <v>365</v>
      </c>
      <c r="C42" s="80" t="s">
        <v>15</v>
      </c>
      <c r="D42" s="81">
        <v>155</v>
      </c>
      <c r="E42" s="82">
        <v>1750.02</v>
      </c>
      <c r="F42" s="83">
        <v>0.32</v>
      </c>
      <c r="G42" s="356">
        <v>4.88</v>
      </c>
      <c r="H42" s="46" t="s">
        <v>76</v>
      </c>
      <c r="I42" s="84"/>
      <c r="J42" s="77"/>
      <c r="K42" s="78"/>
    </row>
    <row r="43" spans="2:11" s="18" customFormat="1" ht="15">
      <c r="B43" s="80" t="s">
        <v>57</v>
      </c>
      <c r="C43" s="80" t="s">
        <v>15</v>
      </c>
      <c r="D43" s="81">
        <v>120</v>
      </c>
      <c r="E43" s="82">
        <v>1685.02</v>
      </c>
      <c r="F43" s="83">
        <v>0.31</v>
      </c>
      <c r="G43" s="356">
        <v>4.87</v>
      </c>
      <c r="H43" s="46" t="s">
        <v>77</v>
      </c>
      <c r="I43" s="84"/>
      <c r="J43" s="77"/>
      <c r="K43" s="78"/>
    </row>
    <row r="44" spans="2:11" s="18" customFormat="1" ht="15">
      <c r="B44" s="80" t="s">
        <v>47</v>
      </c>
      <c r="C44" s="80" t="s">
        <v>15</v>
      </c>
      <c r="D44" s="81">
        <v>100</v>
      </c>
      <c r="E44" s="82">
        <v>1173.71</v>
      </c>
      <c r="F44" s="83">
        <v>0.21</v>
      </c>
      <c r="G44" s="356">
        <v>4.91</v>
      </c>
      <c r="H44" s="46" t="s">
        <v>78</v>
      </c>
      <c r="I44" s="84"/>
      <c r="J44" s="77"/>
      <c r="K44" s="78"/>
    </row>
    <row r="45" spans="2:11" s="18" customFormat="1" ht="15">
      <c r="B45" s="80" t="s">
        <v>365</v>
      </c>
      <c r="C45" s="80" t="s">
        <v>15</v>
      </c>
      <c r="D45" s="81">
        <v>95</v>
      </c>
      <c r="E45" s="82">
        <v>1091.29</v>
      </c>
      <c r="F45" s="83">
        <v>0.2</v>
      </c>
      <c r="G45" s="356">
        <v>4.88</v>
      </c>
      <c r="H45" s="46" t="s">
        <v>80</v>
      </c>
      <c r="I45" s="84"/>
      <c r="J45" s="77"/>
      <c r="K45" s="78"/>
    </row>
    <row r="46" spans="2:11" s="18" customFormat="1" ht="15">
      <c r="B46" s="80" t="s">
        <v>57</v>
      </c>
      <c r="C46" s="80" t="s">
        <v>15</v>
      </c>
      <c r="D46" s="81">
        <v>80</v>
      </c>
      <c r="E46" s="82">
        <v>1094.79</v>
      </c>
      <c r="F46" s="83">
        <v>0.2</v>
      </c>
      <c r="G46" s="356">
        <v>4.499899999999999</v>
      </c>
      <c r="H46" s="46" t="s">
        <v>79</v>
      </c>
      <c r="I46" s="84"/>
      <c r="J46" s="77"/>
      <c r="K46" s="78"/>
    </row>
    <row r="47" spans="2:11" s="18" customFormat="1" ht="15">
      <c r="B47" s="80" t="s">
        <v>365</v>
      </c>
      <c r="C47" s="80" t="s">
        <v>15</v>
      </c>
      <c r="D47" s="81">
        <v>50</v>
      </c>
      <c r="E47" s="82">
        <v>572.01</v>
      </c>
      <c r="F47" s="83">
        <v>0.1</v>
      </c>
      <c r="G47" s="356">
        <v>4.92</v>
      </c>
      <c r="H47" s="46" t="s">
        <v>81</v>
      </c>
      <c r="I47" s="84"/>
      <c r="J47" s="77"/>
      <c r="K47" s="78"/>
    </row>
    <row r="48" spans="2:11" s="18" customFormat="1" ht="15">
      <c r="B48" s="80" t="s">
        <v>53</v>
      </c>
      <c r="C48" s="80" t="s">
        <v>39</v>
      </c>
      <c r="D48" s="81">
        <v>50</v>
      </c>
      <c r="E48" s="82">
        <v>546.1</v>
      </c>
      <c r="F48" s="83">
        <v>0.1</v>
      </c>
      <c r="G48" s="356">
        <v>4.37</v>
      </c>
      <c r="H48" s="46" t="s">
        <v>54</v>
      </c>
      <c r="I48" s="84"/>
      <c r="J48" s="77"/>
      <c r="K48" s="78"/>
    </row>
    <row r="49" spans="2:11" s="18" customFormat="1" ht="15">
      <c r="B49" s="80" t="s">
        <v>47</v>
      </c>
      <c r="C49" s="80" t="s">
        <v>15</v>
      </c>
      <c r="D49" s="81">
        <v>50</v>
      </c>
      <c r="E49" s="82">
        <v>561.47</v>
      </c>
      <c r="F49" s="83">
        <v>0.1</v>
      </c>
      <c r="G49" s="356">
        <v>4.9101</v>
      </c>
      <c r="H49" s="46" t="s">
        <v>82</v>
      </c>
      <c r="I49" s="84"/>
      <c r="J49" s="77"/>
      <c r="K49" s="78"/>
    </row>
    <row r="50" spans="2:11" s="18" customFormat="1" ht="15">
      <c r="B50" s="80" t="s">
        <v>83</v>
      </c>
      <c r="C50" s="80" t="s">
        <v>44</v>
      </c>
      <c r="D50" s="81">
        <v>50</v>
      </c>
      <c r="E50" s="82">
        <v>554.39</v>
      </c>
      <c r="F50" s="83">
        <v>0.1</v>
      </c>
      <c r="G50" s="356">
        <v>4.7649</v>
      </c>
      <c r="H50" s="46" t="s">
        <v>84</v>
      </c>
      <c r="I50" s="84"/>
      <c r="J50" s="77"/>
      <c r="K50" s="78"/>
    </row>
    <row r="51" spans="2:11" s="18" customFormat="1" ht="15">
      <c r="B51" s="80" t="s">
        <v>19</v>
      </c>
      <c r="C51" s="80" t="s">
        <v>15</v>
      </c>
      <c r="D51" s="81">
        <v>35</v>
      </c>
      <c r="E51" s="82">
        <v>388.51</v>
      </c>
      <c r="F51" s="83">
        <v>0.07</v>
      </c>
      <c r="G51" s="356">
        <v>4.74</v>
      </c>
      <c r="H51" s="46" t="s">
        <v>20</v>
      </c>
      <c r="I51" s="84"/>
      <c r="J51" s="179"/>
      <c r="K51" s="180"/>
    </row>
    <row r="52" spans="2:11" s="18" customFormat="1" ht="15">
      <c r="B52" s="80" t="s">
        <v>365</v>
      </c>
      <c r="C52" s="80" t="s">
        <v>15</v>
      </c>
      <c r="D52" s="81">
        <v>10</v>
      </c>
      <c r="E52" s="82">
        <v>115.68</v>
      </c>
      <c r="F52" s="83">
        <v>0.02</v>
      </c>
      <c r="G52" s="356">
        <v>4.765</v>
      </c>
      <c r="H52" s="46" t="s">
        <v>18</v>
      </c>
      <c r="I52" s="84"/>
      <c r="J52" s="179"/>
      <c r="K52" s="180"/>
    </row>
    <row r="53" spans="2:11" s="18" customFormat="1" ht="15">
      <c r="B53" s="80" t="s">
        <v>365</v>
      </c>
      <c r="C53" s="80" t="s">
        <v>15</v>
      </c>
      <c r="D53" s="81">
        <v>7</v>
      </c>
      <c r="E53" s="82">
        <v>79.01</v>
      </c>
      <c r="F53" s="83">
        <v>0.01</v>
      </c>
      <c r="G53" s="356">
        <v>4.2449</v>
      </c>
      <c r="H53" s="46" t="s">
        <v>85</v>
      </c>
      <c r="I53" s="84"/>
      <c r="J53" s="179"/>
      <c r="K53" s="180"/>
    </row>
    <row r="54" spans="2:12" s="18" customFormat="1" ht="15">
      <c r="B54" s="80" t="s">
        <v>63</v>
      </c>
      <c r="C54" s="80" t="s">
        <v>15</v>
      </c>
      <c r="D54" s="81">
        <v>5</v>
      </c>
      <c r="E54" s="82">
        <v>57.83</v>
      </c>
      <c r="F54" s="83">
        <v>0.01</v>
      </c>
      <c r="G54" s="356">
        <v>4.75</v>
      </c>
      <c r="H54" s="46" t="s">
        <v>86</v>
      </c>
      <c r="I54" s="84"/>
      <c r="K54" s="85"/>
      <c r="L54" s="41"/>
    </row>
    <row r="55" spans="2:12" s="18" customFormat="1" ht="15">
      <c r="B55" s="80" t="s">
        <v>365</v>
      </c>
      <c r="C55" s="80" t="s">
        <v>15</v>
      </c>
      <c r="D55" s="81">
        <v>1</v>
      </c>
      <c r="E55" s="82">
        <v>11.08</v>
      </c>
      <c r="F55" s="83">
        <v>0</v>
      </c>
      <c r="G55" s="356">
        <v>4.425</v>
      </c>
      <c r="H55" s="46" t="s">
        <v>87</v>
      </c>
      <c r="I55" s="84"/>
      <c r="K55" s="85"/>
      <c r="L55" s="41"/>
    </row>
    <row r="56" spans="2:9" s="18" customFormat="1" ht="15">
      <c r="B56" s="29" t="s">
        <v>25</v>
      </c>
      <c r="C56" s="29"/>
      <c r="D56" s="87"/>
      <c r="E56" s="43">
        <f>SUM(E11:E55)</f>
        <v>389456.16000000003</v>
      </c>
      <c r="F56" s="44">
        <f>SUM(F11:F55)</f>
        <v>70.96</v>
      </c>
      <c r="G56" s="45"/>
      <c r="H56" s="46"/>
      <c r="I56" s="1"/>
    </row>
    <row r="57" spans="2:9" s="18" customFormat="1" ht="15" customHeight="1" hidden="1">
      <c r="B57" s="9" t="s">
        <v>88</v>
      </c>
      <c r="C57" s="80"/>
      <c r="D57" s="88"/>
      <c r="E57" s="89"/>
      <c r="F57" s="90"/>
      <c r="G57" s="90"/>
      <c r="H57" s="34"/>
      <c r="I57" s="1"/>
    </row>
    <row r="58" spans="2:9" s="18" customFormat="1" ht="15" customHeight="1" hidden="1">
      <c r="B58" s="80"/>
      <c r="C58" s="80"/>
      <c r="D58" s="81"/>
      <c r="E58" s="82"/>
      <c r="F58" s="91"/>
      <c r="G58" s="91"/>
      <c r="H58" s="46"/>
      <c r="I58" s="1"/>
    </row>
    <row r="59" spans="2:10" s="18" customFormat="1" ht="15" customHeight="1" hidden="1">
      <c r="B59" s="29" t="s">
        <v>25</v>
      </c>
      <c r="C59" s="92"/>
      <c r="D59" s="88"/>
      <c r="E59" s="43">
        <f>SUM(E58)</f>
        <v>0</v>
      </c>
      <c r="F59" s="44">
        <f>SUM(F58)</f>
        <v>0</v>
      </c>
      <c r="G59" s="45"/>
      <c r="H59" s="34"/>
      <c r="I59" s="1"/>
      <c r="J59" s="1"/>
    </row>
    <row r="60" spans="2:10" s="18" customFormat="1" ht="15" customHeight="1" hidden="1">
      <c r="B60" s="93" t="s">
        <v>26</v>
      </c>
      <c r="C60" s="29"/>
      <c r="D60" s="87"/>
      <c r="E60" s="94"/>
      <c r="F60" s="45"/>
      <c r="G60" s="45"/>
      <c r="H60" s="46"/>
      <c r="I60" s="1"/>
      <c r="J60" s="1"/>
    </row>
    <row r="61" spans="2:10" s="18" customFormat="1" ht="15" customHeight="1" hidden="1">
      <c r="B61" s="93" t="s">
        <v>89</v>
      </c>
      <c r="C61" s="29"/>
      <c r="D61" s="87"/>
      <c r="E61" s="94"/>
      <c r="F61" s="45"/>
      <c r="G61" s="45"/>
      <c r="H61" s="46"/>
      <c r="I61" s="1"/>
      <c r="J61" s="1"/>
    </row>
    <row r="62" spans="2:10" s="18" customFormat="1" ht="15" customHeight="1" hidden="1">
      <c r="B62" s="30"/>
      <c r="C62" s="30"/>
      <c r="D62" s="95"/>
      <c r="E62" s="32"/>
      <c r="F62" s="33"/>
      <c r="G62" s="33"/>
      <c r="H62" s="46"/>
      <c r="I62" s="1"/>
      <c r="J62" s="1"/>
    </row>
    <row r="63" spans="2:10" s="18" customFormat="1" ht="15" customHeight="1" hidden="1">
      <c r="B63" s="30"/>
      <c r="C63" s="30"/>
      <c r="D63" s="95"/>
      <c r="E63" s="32"/>
      <c r="F63" s="33"/>
      <c r="G63" s="33"/>
      <c r="H63" s="46"/>
      <c r="I63" s="1"/>
      <c r="J63" s="1"/>
    </row>
    <row r="64" spans="2:10" s="18" customFormat="1" ht="15" customHeight="1" hidden="1">
      <c r="B64" s="29" t="s">
        <v>25</v>
      </c>
      <c r="C64" s="29"/>
      <c r="D64" s="87"/>
      <c r="E64" s="43">
        <f>SUM(E62:E63)</f>
        <v>0</v>
      </c>
      <c r="F64" s="44">
        <f>SUM(F62:F63)</f>
        <v>0</v>
      </c>
      <c r="G64" s="45"/>
      <c r="H64" s="46"/>
      <c r="I64" s="1"/>
      <c r="J64" s="1"/>
    </row>
    <row r="65" spans="2:10" s="18" customFormat="1" ht="15" customHeight="1" hidden="1">
      <c r="B65" s="9" t="s">
        <v>90</v>
      </c>
      <c r="C65" s="25"/>
      <c r="D65" s="79"/>
      <c r="E65" s="27"/>
      <c r="F65" s="28"/>
      <c r="G65" s="28"/>
      <c r="H65" s="46"/>
      <c r="I65" s="1"/>
      <c r="J65" s="1"/>
    </row>
    <row r="66" spans="2:10" s="18" customFormat="1" ht="15" customHeight="1" hidden="1">
      <c r="B66" s="9" t="s">
        <v>91</v>
      </c>
      <c r="C66" s="25"/>
      <c r="D66" s="79"/>
      <c r="E66" s="27"/>
      <c r="F66" s="28"/>
      <c r="G66" s="28"/>
      <c r="H66" s="46"/>
      <c r="I66" s="1"/>
      <c r="J66" s="1"/>
    </row>
    <row r="67" spans="2:10" s="18" customFormat="1" ht="15" customHeight="1" hidden="1">
      <c r="B67" s="80"/>
      <c r="C67" s="80"/>
      <c r="D67" s="81"/>
      <c r="E67" s="82"/>
      <c r="F67" s="91"/>
      <c r="G67" s="91"/>
      <c r="H67" s="46"/>
      <c r="I67" s="1"/>
      <c r="J67" s="1"/>
    </row>
    <row r="68" spans="2:10" s="18" customFormat="1" ht="15" customHeight="1" hidden="1">
      <c r="B68" s="80"/>
      <c r="C68" s="80"/>
      <c r="D68" s="81"/>
      <c r="E68" s="82"/>
      <c r="F68" s="91"/>
      <c r="G68" s="91"/>
      <c r="H68" s="46"/>
      <c r="I68" s="1"/>
      <c r="J68" s="1"/>
    </row>
    <row r="69" spans="2:10" s="18" customFormat="1" ht="15" customHeight="1" hidden="1">
      <c r="B69" s="80"/>
      <c r="C69" s="80"/>
      <c r="D69" s="81"/>
      <c r="E69" s="82"/>
      <c r="F69" s="91"/>
      <c r="G69" s="91"/>
      <c r="H69" s="46"/>
      <c r="I69" s="1"/>
      <c r="J69" s="1"/>
    </row>
    <row r="70" spans="2:10" s="18" customFormat="1" ht="15" customHeight="1" hidden="1">
      <c r="B70" s="80"/>
      <c r="C70" s="80"/>
      <c r="D70" s="81"/>
      <c r="E70" s="82"/>
      <c r="F70" s="91"/>
      <c r="G70" s="91"/>
      <c r="H70" s="46"/>
      <c r="I70" s="1"/>
      <c r="J70" s="1"/>
    </row>
    <row r="71" spans="2:10" s="47" customFormat="1" ht="15" customHeight="1" hidden="1">
      <c r="B71" s="29" t="s">
        <v>25</v>
      </c>
      <c r="C71" s="29"/>
      <c r="D71" s="87"/>
      <c r="E71" s="43">
        <f>SUM(E67:E70)</f>
        <v>0</v>
      </c>
      <c r="F71" s="44">
        <f>SUM(F67:F70)</f>
        <v>0</v>
      </c>
      <c r="G71" s="45"/>
      <c r="H71" s="34"/>
      <c r="I71" s="1"/>
      <c r="J71" s="1"/>
    </row>
    <row r="72" spans="2:10" s="47" customFormat="1" ht="15" customHeight="1" hidden="1">
      <c r="B72" s="29" t="s">
        <v>92</v>
      </c>
      <c r="C72" s="29"/>
      <c r="D72" s="87"/>
      <c r="E72" s="94"/>
      <c r="F72" s="45"/>
      <c r="G72" s="45"/>
      <c r="H72" s="34"/>
      <c r="I72" s="1"/>
      <c r="J72" s="1"/>
    </row>
    <row r="73" spans="2:10" s="47" customFormat="1" ht="15" customHeight="1" hidden="1">
      <c r="B73" s="30"/>
      <c r="C73" s="30"/>
      <c r="D73" s="95"/>
      <c r="E73" s="32"/>
      <c r="F73" s="33"/>
      <c r="G73" s="33"/>
      <c r="H73" s="34"/>
      <c r="I73" s="1"/>
      <c r="J73" s="1"/>
    </row>
    <row r="74" spans="2:10" s="47" customFormat="1" ht="15" customHeight="1" hidden="1">
      <c r="B74" s="29" t="s">
        <v>25</v>
      </c>
      <c r="C74" s="29"/>
      <c r="D74" s="87"/>
      <c r="E74" s="43">
        <f>SUM(E73)</f>
        <v>0</v>
      </c>
      <c r="F74" s="44">
        <f>SUM(F73)</f>
        <v>0</v>
      </c>
      <c r="G74" s="45"/>
      <c r="H74" s="34"/>
      <c r="I74" s="1"/>
      <c r="J74" s="1"/>
    </row>
    <row r="75" spans="2:10" s="47" customFormat="1" ht="15" customHeight="1" hidden="1">
      <c r="B75" s="29" t="s">
        <v>90</v>
      </c>
      <c r="C75" s="29"/>
      <c r="D75" s="96"/>
      <c r="E75" s="97"/>
      <c r="F75" s="98"/>
      <c r="G75" s="98"/>
      <c r="H75" s="34"/>
      <c r="I75" s="1"/>
      <c r="J75" s="1"/>
    </row>
    <row r="76" spans="2:10" s="47" customFormat="1" ht="15" customHeight="1" hidden="1">
      <c r="B76" s="29" t="s">
        <v>91</v>
      </c>
      <c r="C76" s="29"/>
      <c r="D76" s="96"/>
      <c r="E76" s="97"/>
      <c r="F76" s="98"/>
      <c r="G76" s="98"/>
      <c r="H76" s="34"/>
      <c r="I76" s="1"/>
      <c r="J76" s="1"/>
    </row>
    <row r="77" spans="2:10" s="47" customFormat="1" ht="15" customHeight="1" hidden="1">
      <c r="B77" s="30"/>
      <c r="C77" s="30"/>
      <c r="D77" s="99"/>
      <c r="E77" s="100"/>
      <c r="F77" s="101"/>
      <c r="G77" s="101"/>
      <c r="H77" s="34"/>
      <c r="I77" s="1"/>
      <c r="J77" s="1"/>
    </row>
    <row r="78" spans="2:10" s="47" customFormat="1" ht="15" customHeight="1" hidden="1">
      <c r="B78" s="30"/>
      <c r="C78" s="30"/>
      <c r="D78" s="99"/>
      <c r="E78" s="100"/>
      <c r="F78" s="101"/>
      <c r="G78" s="101"/>
      <c r="H78" s="34"/>
      <c r="I78" s="1"/>
      <c r="J78" s="1"/>
    </row>
    <row r="79" spans="2:10" s="47" customFormat="1" ht="15" customHeight="1" hidden="1">
      <c r="B79" s="29" t="s">
        <v>25</v>
      </c>
      <c r="C79" s="29"/>
      <c r="D79" s="87"/>
      <c r="E79" s="102">
        <f>SUM(E77:E78)</f>
        <v>0</v>
      </c>
      <c r="F79" s="103">
        <f>SUM(F77:F78)</f>
        <v>0</v>
      </c>
      <c r="G79" s="98"/>
      <c r="H79" s="34"/>
      <c r="I79" s="1"/>
      <c r="J79" s="1"/>
    </row>
    <row r="80" spans="2:11" s="47" customFormat="1" ht="15" customHeight="1" hidden="1">
      <c r="B80" s="93" t="s">
        <v>93</v>
      </c>
      <c r="C80" s="29"/>
      <c r="D80" s="87"/>
      <c r="E80" s="97"/>
      <c r="F80" s="98"/>
      <c r="G80" s="98"/>
      <c r="H80" s="34"/>
      <c r="I80" s="1"/>
      <c r="J80" s="75"/>
      <c r="K80" s="75"/>
    </row>
    <row r="81" spans="2:9" s="47" customFormat="1" ht="15" customHeight="1" hidden="1">
      <c r="B81" s="93" t="s">
        <v>94</v>
      </c>
      <c r="C81" s="29"/>
      <c r="D81" s="87"/>
      <c r="E81" s="97"/>
      <c r="F81" s="98"/>
      <c r="G81" s="98"/>
      <c r="H81" s="34"/>
      <c r="I81" s="1"/>
    </row>
    <row r="82" spans="2:10" s="47" customFormat="1" ht="15" customHeight="1" hidden="1">
      <c r="B82" s="104"/>
      <c r="C82" s="104"/>
      <c r="D82" s="105"/>
      <c r="E82" s="106"/>
      <c r="F82" s="38"/>
      <c r="G82" s="107"/>
      <c r="H82" s="34"/>
      <c r="I82" s="108"/>
      <c r="J82" s="1"/>
    </row>
    <row r="83" spans="2:10" s="47" customFormat="1" ht="15" customHeight="1" hidden="1">
      <c r="B83" s="104"/>
      <c r="C83" s="104"/>
      <c r="D83" s="105"/>
      <c r="E83" s="106"/>
      <c r="F83" s="38"/>
      <c r="G83" s="106"/>
      <c r="H83" s="34"/>
      <c r="I83" s="108"/>
      <c r="J83" s="1"/>
    </row>
    <row r="84" spans="2:10" s="47" customFormat="1" ht="15" customHeight="1" hidden="1">
      <c r="B84" s="104"/>
      <c r="C84" s="104"/>
      <c r="D84" s="105"/>
      <c r="E84" s="106"/>
      <c r="F84" s="38"/>
      <c r="G84" s="106"/>
      <c r="H84" s="34"/>
      <c r="I84" s="108"/>
      <c r="J84" s="1"/>
    </row>
    <row r="85" spans="2:10" s="47" customFormat="1" ht="15" customHeight="1" hidden="1">
      <c r="B85" s="104"/>
      <c r="C85" s="104"/>
      <c r="D85" s="105"/>
      <c r="E85" s="106"/>
      <c r="F85" s="38"/>
      <c r="G85" s="106"/>
      <c r="H85" s="34"/>
      <c r="I85" s="108"/>
      <c r="J85" s="1"/>
    </row>
    <row r="86" spans="2:10" s="47" customFormat="1" ht="15" customHeight="1" hidden="1">
      <c r="B86" s="104"/>
      <c r="C86" s="104"/>
      <c r="D86" s="105"/>
      <c r="E86" s="106"/>
      <c r="F86" s="38"/>
      <c r="G86" s="106"/>
      <c r="H86" s="34"/>
      <c r="I86" s="108"/>
      <c r="J86" s="1"/>
    </row>
    <row r="87" spans="2:10" s="47" customFormat="1" ht="15" customHeight="1" hidden="1">
      <c r="B87" s="104"/>
      <c r="C87" s="104"/>
      <c r="D87" s="105"/>
      <c r="E87" s="106"/>
      <c r="F87" s="38"/>
      <c r="G87" s="106"/>
      <c r="H87" s="34"/>
      <c r="I87" s="108"/>
      <c r="J87" s="1"/>
    </row>
    <row r="88" spans="2:10" s="47" customFormat="1" ht="15" customHeight="1" hidden="1">
      <c r="B88" s="104"/>
      <c r="C88" s="104"/>
      <c r="D88" s="105"/>
      <c r="E88" s="106"/>
      <c r="F88" s="38"/>
      <c r="G88" s="106"/>
      <c r="H88" s="34"/>
      <c r="I88" s="108"/>
      <c r="J88" s="1"/>
    </row>
    <row r="89" spans="2:10" s="47" customFormat="1" ht="15" customHeight="1" hidden="1">
      <c r="B89" s="29" t="s">
        <v>25</v>
      </c>
      <c r="C89" s="29"/>
      <c r="D89" s="109"/>
      <c r="E89" s="43">
        <f>SUM(E82:E88)</f>
        <v>0</v>
      </c>
      <c r="F89" s="44">
        <f>SUM(F82:F88)</f>
        <v>0</v>
      </c>
      <c r="G89" s="94"/>
      <c r="H89" s="46"/>
      <c r="I89" s="1"/>
      <c r="J89" s="1"/>
    </row>
    <row r="90" spans="2:10" s="47" customFormat="1" ht="15" customHeight="1" hidden="1">
      <c r="B90" s="29" t="s">
        <v>95</v>
      </c>
      <c r="C90" s="29"/>
      <c r="D90" s="109"/>
      <c r="E90" s="94"/>
      <c r="F90" s="45"/>
      <c r="G90" s="94"/>
      <c r="H90" s="46"/>
      <c r="I90" s="1"/>
      <c r="J90" s="1"/>
    </row>
    <row r="91" spans="2:10" s="47" customFormat="1" ht="15" customHeight="1" hidden="1">
      <c r="B91" s="30"/>
      <c r="C91" s="30"/>
      <c r="D91" s="110"/>
      <c r="E91" s="32"/>
      <c r="F91" s="33"/>
      <c r="G91" s="32"/>
      <c r="H91" s="46"/>
      <c r="I91" s="1"/>
      <c r="J91" s="1"/>
    </row>
    <row r="92" spans="2:10" s="47" customFormat="1" ht="15" customHeight="1" hidden="1">
      <c r="B92" s="30"/>
      <c r="C92" s="30"/>
      <c r="D92" s="110"/>
      <c r="E92" s="32"/>
      <c r="F92" s="33"/>
      <c r="G92" s="32"/>
      <c r="H92" s="46"/>
      <c r="I92" s="1"/>
      <c r="J92" s="1"/>
    </row>
    <row r="93" spans="2:10" s="47" customFormat="1" ht="15" customHeight="1" hidden="1">
      <c r="B93" s="29"/>
      <c r="C93" s="29"/>
      <c r="D93" s="109"/>
      <c r="E93" s="43">
        <f>SUM(E91:E92)</f>
        <v>0</v>
      </c>
      <c r="F93" s="44">
        <f>SUM(F91:F92)</f>
        <v>0</v>
      </c>
      <c r="G93" s="94"/>
      <c r="H93" s="46"/>
      <c r="I93" s="1"/>
      <c r="J93" s="1"/>
    </row>
    <row r="94" spans="2:10" s="47" customFormat="1" ht="15" customHeight="1">
      <c r="B94" s="29" t="s">
        <v>26</v>
      </c>
      <c r="C94" s="29"/>
      <c r="D94" s="109"/>
      <c r="E94" s="94"/>
      <c r="F94" s="45"/>
      <c r="G94" s="94"/>
      <c r="H94" s="46"/>
      <c r="I94" s="1"/>
      <c r="J94" s="1"/>
    </row>
    <row r="95" spans="2:10" s="47" customFormat="1" ht="15" customHeight="1">
      <c r="B95" s="29" t="s">
        <v>89</v>
      </c>
      <c r="C95" s="29"/>
      <c r="D95" s="109"/>
      <c r="E95" s="94"/>
      <c r="F95" s="45"/>
      <c r="G95" s="94"/>
      <c r="H95" s="46"/>
      <c r="I95" s="1"/>
      <c r="J95" s="1"/>
    </row>
    <row r="96" spans="2:10" s="47" customFormat="1" ht="15" customHeight="1">
      <c r="B96" s="30" t="s">
        <v>403</v>
      </c>
      <c r="C96" s="30" t="s">
        <v>17</v>
      </c>
      <c r="D96" s="110">
        <v>67500000</v>
      </c>
      <c r="E96" s="32">
        <v>71319.83</v>
      </c>
      <c r="F96" s="33">
        <v>13</v>
      </c>
      <c r="G96" s="32">
        <v>4.949</v>
      </c>
      <c r="H96" s="46" t="s">
        <v>404</v>
      </c>
      <c r="I96" s="1"/>
      <c r="J96" s="1"/>
    </row>
    <row r="97" spans="2:10" s="47" customFormat="1" ht="15" customHeight="1">
      <c r="B97" s="30" t="s">
        <v>27</v>
      </c>
      <c r="C97" s="30" t="s">
        <v>17</v>
      </c>
      <c r="D97" s="110">
        <v>35000000</v>
      </c>
      <c r="E97" s="32">
        <v>37544.85</v>
      </c>
      <c r="F97" s="33">
        <v>6.84</v>
      </c>
      <c r="G97" s="32">
        <v>4.7078</v>
      </c>
      <c r="H97" s="46" t="s">
        <v>28</v>
      </c>
      <c r="I97" s="1"/>
      <c r="J97" s="1"/>
    </row>
    <row r="98" spans="2:10" s="18" customFormat="1" ht="15" customHeight="1">
      <c r="B98" s="30" t="s">
        <v>317</v>
      </c>
      <c r="C98" s="30" t="s">
        <v>17</v>
      </c>
      <c r="D98" s="110">
        <v>500000</v>
      </c>
      <c r="E98" s="32">
        <v>541.35</v>
      </c>
      <c r="F98" s="33">
        <v>0.1</v>
      </c>
      <c r="G98" s="32">
        <v>4.927899999999999</v>
      </c>
      <c r="H98" s="46" t="s">
        <v>318</v>
      </c>
      <c r="I98" s="1"/>
      <c r="J98" s="1"/>
    </row>
    <row r="99" spans="2:10" s="47" customFormat="1" ht="15" customHeight="1">
      <c r="B99" s="29" t="s">
        <v>25</v>
      </c>
      <c r="C99" s="29"/>
      <c r="D99" s="109"/>
      <c r="E99" s="44">
        <f>SUM(E96:E98)</f>
        <v>109406.03</v>
      </c>
      <c r="F99" s="44">
        <f>SUM(F96:F98)</f>
        <v>19.94</v>
      </c>
      <c r="G99" s="94"/>
      <c r="H99" s="46"/>
      <c r="I99" s="1"/>
      <c r="J99" s="1"/>
    </row>
    <row r="100" spans="2:10" s="47" customFormat="1" ht="15" customHeight="1">
      <c r="B100" s="29" t="s">
        <v>93</v>
      </c>
      <c r="C100" s="29"/>
      <c r="D100" s="109"/>
      <c r="E100" s="94"/>
      <c r="F100" s="45"/>
      <c r="G100" s="94"/>
      <c r="H100" s="46"/>
      <c r="I100" s="1"/>
      <c r="J100" s="1"/>
    </row>
    <row r="101" spans="2:10" s="47" customFormat="1" ht="15" customHeight="1">
      <c r="B101" s="29" t="s">
        <v>101</v>
      </c>
      <c r="C101" s="29"/>
      <c r="D101" s="109"/>
      <c r="E101" s="94"/>
      <c r="F101" s="45"/>
      <c r="G101" s="94"/>
      <c r="H101" s="46"/>
      <c r="I101" s="1"/>
      <c r="J101" s="1"/>
    </row>
    <row r="102" spans="2:10" s="47" customFormat="1" ht="15" customHeight="1">
      <c r="B102" s="30" t="s">
        <v>366</v>
      </c>
      <c r="C102" s="30" t="s">
        <v>15</v>
      </c>
      <c r="D102" s="110">
        <v>21500</v>
      </c>
      <c r="E102" s="32">
        <v>19321.15</v>
      </c>
      <c r="F102" s="33">
        <v>3.52</v>
      </c>
      <c r="G102" s="32">
        <v>4.9177</v>
      </c>
      <c r="H102" s="46" t="s">
        <v>390</v>
      </c>
      <c r="I102" s="1"/>
      <c r="J102" s="1"/>
    </row>
    <row r="103" spans="2:10" s="47" customFormat="1" ht="15" customHeight="1">
      <c r="B103" s="30" t="s">
        <v>25</v>
      </c>
      <c r="C103" s="30"/>
      <c r="D103" s="110"/>
      <c r="E103" s="318">
        <f>SUM(E102)</f>
        <v>19321.15</v>
      </c>
      <c r="F103" s="318">
        <f>SUM(F102)</f>
        <v>3.52</v>
      </c>
      <c r="G103" s="32"/>
      <c r="H103" s="46"/>
      <c r="I103" s="1"/>
      <c r="J103" s="1"/>
    </row>
    <row r="104" spans="2:10" s="18" customFormat="1" ht="15">
      <c r="B104" s="29" t="s">
        <v>31</v>
      </c>
      <c r="C104" s="30"/>
      <c r="D104" s="95"/>
      <c r="E104" s="32"/>
      <c r="F104" s="38"/>
      <c r="G104" s="33"/>
      <c r="H104" s="46"/>
      <c r="I104" s="1"/>
      <c r="J104" s="1"/>
    </row>
    <row r="105" spans="2:10" s="18" customFormat="1" ht="15">
      <c r="B105" s="29" t="s">
        <v>32</v>
      </c>
      <c r="C105" s="30"/>
      <c r="D105" s="95"/>
      <c r="E105" s="32">
        <v>28683.3</v>
      </c>
      <c r="F105" s="372">
        <v>5.23</v>
      </c>
      <c r="G105" s="91"/>
      <c r="H105" s="46"/>
      <c r="I105" s="84"/>
      <c r="J105" s="1"/>
    </row>
    <row r="106" spans="2:10" s="18" customFormat="1" ht="15">
      <c r="B106" s="29" t="s">
        <v>33</v>
      </c>
      <c r="C106" s="30"/>
      <c r="D106" s="111"/>
      <c r="E106" s="49">
        <v>1698.4100000000908</v>
      </c>
      <c r="F106" s="372">
        <v>0.3499999999999943</v>
      </c>
      <c r="G106" s="91"/>
      <c r="H106" s="46"/>
      <c r="I106" s="84"/>
      <c r="J106" s="1"/>
    </row>
    <row r="107" spans="2:10" s="47" customFormat="1" ht="15">
      <c r="B107" s="50" t="s">
        <v>34</v>
      </c>
      <c r="C107" s="50"/>
      <c r="D107" s="112"/>
      <c r="E107" s="52">
        <f>+SUM(E105:E106)+E71+E56+E64+E59+E74+E89+E79+E93+E103+E99</f>
        <v>548565.0500000002</v>
      </c>
      <c r="F107" s="53">
        <f>+SUM(F105:F106)+F71+F56+F64+F59+F74+F89+F79+F93+F103+F99</f>
        <v>99.99999999999999</v>
      </c>
      <c r="G107" s="54"/>
      <c r="H107" s="55"/>
      <c r="I107" s="1"/>
      <c r="J107" s="1"/>
    </row>
    <row r="108" spans="2:10" s="24" customFormat="1" ht="15">
      <c r="B108" s="527" t="s">
        <v>35</v>
      </c>
      <c r="C108" s="528"/>
      <c r="D108" s="528"/>
      <c r="E108" s="528"/>
      <c r="F108" s="528"/>
      <c r="G108" s="528"/>
      <c r="H108" s="529"/>
      <c r="I108" s="1"/>
      <c r="J108" s="108"/>
    </row>
    <row r="109" spans="2:10" ht="15">
      <c r="B109" s="530" t="s">
        <v>36</v>
      </c>
      <c r="C109" s="531"/>
      <c r="D109" s="531"/>
      <c r="E109" s="531"/>
      <c r="F109" s="531"/>
      <c r="G109" s="531"/>
      <c r="H109" s="532"/>
      <c r="J109" s="1"/>
    </row>
    <row r="110" spans="2:10" ht="15">
      <c r="B110" s="333" t="s">
        <v>96</v>
      </c>
      <c r="C110" s="334"/>
      <c r="D110" s="334"/>
      <c r="E110" s="334"/>
      <c r="F110" s="334"/>
      <c r="G110" s="334"/>
      <c r="H110" s="335"/>
      <c r="J110" s="1"/>
    </row>
    <row r="111" spans="2:10" ht="15">
      <c r="B111" s="333" t="s">
        <v>438</v>
      </c>
      <c r="C111" s="334"/>
      <c r="D111" s="334"/>
      <c r="E111" s="334"/>
      <c r="F111" s="334"/>
      <c r="G111" s="334"/>
      <c r="H111" s="335"/>
      <c r="J111" s="1"/>
    </row>
    <row r="112" ht="15">
      <c r="J112" s="1"/>
    </row>
  </sheetData>
  <sheetProtection/>
  <mergeCells count="4">
    <mergeCell ref="B1:H1"/>
    <mergeCell ref="B2:H2"/>
    <mergeCell ref="B108:H108"/>
    <mergeCell ref="B109:H109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Z38"/>
  <sheetViews>
    <sheetView zoomScale="85" zoomScaleNormal="85" zoomScalePageLayoutView="0" workbookViewId="0" topLeftCell="B13">
      <selection activeCell="B16" sqref="B16"/>
    </sheetView>
  </sheetViews>
  <sheetFormatPr defaultColWidth="9.140625" defaultRowHeight="15"/>
  <cols>
    <col min="1" max="1" width="6.7109375" style="393" hidden="1" customWidth="1"/>
    <col min="2" max="2" width="111.57421875" style="393" customWidth="1"/>
    <col min="3" max="3" width="15.8515625" style="393" customWidth="1"/>
    <col min="4" max="4" width="11.421875" style="501" bestFit="1" customWidth="1"/>
    <col min="5" max="5" width="17.8515625" style="393" bestFit="1" customWidth="1"/>
    <col min="6" max="6" width="9.28125" style="393" bestFit="1" customWidth="1"/>
    <col min="7" max="7" width="9.28125" style="393" customWidth="1"/>
    <col min="8" max="8" width="17.421875" style="393" bestFit="1" customWidth="1"/>
    <col min="9" max="9" width="39.57421875" style="392" bestFit="1" customWidth="1"/>
    <col min="10" max="16384" width="9.140625" style="393" customWidth="1"/>
  </cols>
  <sheetData>
    <row r="1" spans="2:26" s="394" customFormat="1" ht="15">
      <c r="B1" s="386" t="s">
        <v>2</v>
      </c>
      <c r="C1" s="387"/>
      <c r="D1" s="482"/>
      <c r="E1" s="389"/>
      <c r="F1" s="390"/>
      <c r="G1" s="390"/>
      <c r="H1" s="391"/>
      <c r="I1" s="392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spans="2:26" s="394" customFormat="1" ht="15">
      <c r="B2" s="395" t="s">
        <v>642</v>
      </c>
      <c r="C2" s="396"/>
      <c r="D2" s="483"/>
      <c r="E2" s="396"/>
      <c r="F2" s="398"/>
      <c r="G2" s="398"/>
      <c r="H2" s="425"/>
      <c r="I2" s="392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spans="2:26" s="394" customFormat="1" ht="15">
      <c r="B3" s="4" t="str">
        <f>+LTFMPXVIA!B3</f>
        <v>Portfolio as on  January 31, 2021</v>
      </c>
      <c r="C3" s="400"/>
      <c r="D3" s="484"/>
      <c r="E3" s="400"/>
      <c r="F3" s="402"/>
      <c r="G3" s="402"/>
      <c r="H3" s="403"/>
      <c r="I3" s="392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</row>
    <row r="4" spans="2:26" s="394" customFormat="1" ht="15">
      <c r="B4" s="395"/>
      <c r="C4" s="400"/>
      <c r="D4" s="484"/>
      <c r="E4" s="400"/>
      <c r="F4" s="402"/>
      <c r="G4" s="402"/>
      <c r="H4" s="403"/>
      <c r="I4" s="392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</row>
    <row r="5" spans="2:26" s="394" customFormat="1" ht="45">
      <c r="B5" s="426" t="s">
        <v>4</v>
      </c>
      <c r="C5" s="213" t="s">
        <v>5</v>
      </c>
      <c r="D5" s="485" t="s">
        <v>6</v>
      </c>
      <c r="E5" s="427" t="s">
        <v>7</v>
      </c>
      <c r="F5" s="428" t="s">
        <v>8</v>
      </c>
      <c r="G5" s="429" t="s">
        <v>447</v>
      </c>
      <c r="H5" s="430" t="s">
        <v>10</v>
      </c>
      <c r="I5" s="392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</row>
    <row r="6" spans="2:26" s="394" customFormat="1" ht="15">
      <c r="B6" s="431" t="s">
        <v>11</v>
      </c>
      <c r="C6" s="216"/>
      <c r="D6" s="486"/>
      <c r="E6" s="503"/>
      <c r="F6" s="504"/>
      <c r="G6" s="505"/>
      <c r="H6" s="506"/>
      <c r="I6" s="392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</row>
    <row r="7" spans="2:26" s="394" customFormat="1" ht="15">
      <c r="B7" s="431" t="s">
        <v>12</v>
      </c>
      <c r="C7" s="216"/>
      <c r="D7" s="486"/>
      <c r="E7" s="503"/>
      <c r="F7" s="504"/>
      <c r="G7" s="505"/>
      <c r="H7" s="506"/>
      <c r="I7" s="392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</row>
    <row r="8" spans="2:26" s="394" customFormat="1" ht="15">
      <c r="B8" s="431" t="s">
        <v>13</v>
      </c>
      <c r="C8" s="216"/>
      <c r="D8" s="486"/>
      <c r="E8" s="503"/>
      <c r="F8" s="504"/>
      <c r="G8" s="505"/>
      <c r="H8" s="506"/>
      <c r="I8" s="392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</row>
    <row r="9" spans="2:26" s="394" customFormat="1" ht="15">
      <c r="B9" s="438" t="s">
        <v>461</v>
      </c>
      <c r="C9" s="487" t="s">
        <v>462</v>
      </c>
      <c r="D9" s="507">
        <v>21</v>
      </c>
      <c r="E9" s="508">
        <v>374.08</v>
      </c>
      <c r="F9" s="440">
        <v>9.43</v>
      </c>
      <c r="G9" s="439">
        <v>5.0249999999999995</v>
      </c>
      <c r="H9" s="516" t="s">
        <v>464</v>
      </c>
      <c r="I9" s="392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</row>
    <row r="10" spans="2:26" s="394" customFormat="1" ht="15">
      <c r="B10" s="438" t="s">
        <v>643</v>
      </c>
      <c r="C10" s="487" t="s">
        <v>113</v>
      </c>
      <c r="D10" s="507">
        <v>31</v>
      </c>
      <c r="E10" s="508">
        <v>337.79</v>
      </c>
      <c r="F10" s="440">
        <v>8.51</v>
      </c>
      <c r="G10" s="439">
        <v>8.284899999999999</v>
      </c>
      <c r="H10" s="516" t="s">
        <v>644</v>
      </c>
      <c r="I10" s="392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</row>
    <row r="11" spans="2:26" s="394" customFormat="1" ht="15">
      <c r="B11" s="438" t="s">
        <v>609</v>
      </c>
      <c r="C11" s="487" t="s">
        <v>41</v>
      </c>
      <c r="D11" s="507">
        <v>30000</v>
      </c>
      <c r="E11" s="508">
        <v>336.16</v>
      </c>
      <c r="F11" s="440">
        <v>8.47</v>
      </c>
      <c r="G11" s="439">
        <v>5.5836</v>
      </c>
      <c r="H11" s="516" t="s">
        <v>645</v>
      </c>
      <c r="I11" s="392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</row>
    <row r="12" spans="2:26" s="394" customFormat="1" ht="15">
      <c r="B12" s="438" t="s">
        <v>646</v>
      </c>
      <c r="C12" s="487" t="s">
        <v>41</v>
      </c>
      <c r="D12" s="507">
        <v>30</v>
      </c>
      <c r="E12" s="508">
        <v>324.14</v>
      </c>
      <c r="F12" s="440">
        <v>8.17</v>
      </c>
      <c r="G12" s="439">
        <v>7.153799999999999</v>
      </c>
      <c r="H12" s="516" t="s">
        <v>647</v>
      </c>
      <c r="I12" s="392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</row>
    <row r="13" spans="2:26" s="394" customFormat="1" ht="15">
      <c r="B13" s="438" t="s">
        <v>425</v>
      </c>
      <c r="C13" s="487" t="s">
        <v>15</v>
      </c>
      <c r="D13" s="507">
        <v>300</v>
      </c>
      <c r="E13" s="508">
        <v>317.47</v>
      </c>
      <c r="F13" s="440">
        <v>8</v>
      </c>
      <c r="G13" s="439">
        <v>6.601499999999999</v>
      </c>
      <c r="H13" s="516" t="s">
        <v>648</v>
      </c>
      <c r="I13" s="392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</row>
    <row r="14" spans="2:26" s="394" customFormat="1" ht="15">
      <c r="B14" s="438" t="s">
        <v>23</v>
      </c>
      <c r="C14" s="487" t="s">
        <v>15</v>
      </c>
      <c r="D14" s="507">
        <v>30</v>
      </c>
      <c r="E14" s="508">
        <v>312.88</v>
      </c>
      <c r="F14" s="440">
        <v>7.89</v>
      </c>
      <c r="G14" s="439">
        <v>4.1399</v>
      </c>
      <c r="H14" s="516" t="s">
        <v>290</v>
      </c>
      <c r="I14" s="392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</row>
    <row r="15" spans="2:26" s="394" customFormat="1" ht="15">
      <c r="B15" s="438" t="s">
        <v>649</v>
      </c>
      <c r="C15" s="487" t="s">
        <v>119</v>
      </c>
      <c r="D15" s="507">
        <v>30</v>
      </c>
      <c r="E15" s="508">
        <v>307.19</v>
      </c>
      <c r="F15" s="440">
        <v>7.74</v>
      </c>
      <c r="G15" s="439">
        <v>5.509799999999999</v>
      </c>
      <c r="H15" s="516" t="s">
        <v>650</v>
      </c>
      <c r="I15" s="392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</row>
    <row r="16" spans="2:26" s="394" customFormat="1" ht="15">
      <c r="B16" s="438" t="s">
        <v>121</v>
      </c>
      <c r="C16" s="487" t="s">
        <v>15</v>
      </c>
      <c r="D16" s="507">
        <v>15</v>
      </c>
      <c r="E16" s="508">
        <v>167.05</v>
      </c>
      <c r="F16" s="439">
        <v>4.21</v>
      </c>
      <c r="G16" s="439">
        <v>4.25</v>
      </c>
      <c r="H16" s="516" t="s">
        <v>266</v>
      </c>
      <c r="I16" s="392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</row>
    <row r="17" spans="2:26" s="394" customFormat="1" ht="15">
      <c r="B17" s="444" t="s">
        <v>25</v>
      </c>
      <c r="C17" s="487"/>
      <c r="D17" s="517"/>
      <c r="E17" s="446">
        <f>SUM(E9:E16)</f>
        <v>2476.76</v>
      </c>
      <c r="F17" s="446">
        <f>SUM(F6:F16)</f>
        <v>62.42</v>
      </c>
      <c r="G17" s="511"/>
      <c r="H17" s="516"/>
      <c r="I17" s="392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</row>
    <row r="18" spans="2:26" s="394" customFormat="1" ht="15">
      <c r="B18" s="431" t="s">
        <v>601</v>
      </c>
      <c r="C18" s="487"/>
      <c r="D18" s="517"/>
      <c r="E18" s="511"/>
      <c r="F18" s="511"/>
      <c r="G18" s="511"/>
      <c r="H18" s="516"/>
      <c r="I18" s="392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</row>
    <row r="19" spans="2:26" s="394" customFormat="1" ht="15">
      <c r="B19" s="519" t="s">
        <v>651</v>
      </c>
      <c r="C19" s="487" t="s">
        <v>15</v>
      </c>
      <c r="D19" s="517">
        <v>30</v>
      </c>
      <c r="E19" s="512">
        <v>342.53</v>
      </c>
      <c r="F19" s="440">
        <v>8.63</v>
      </c>
      <c r="G19" s="439">
        <v>5.215</v>
      </c>
      <c r="H19" s="516" t="s">
        <v>652</v>
      </c>
      <c r="I19" s="392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</row>
    <row r="20" spans="2:26" s="394" customFormat="1" ht="15">
      <c r="B20" s="454" t="s">
        <v>25</v>
      </c>
      <c r="C20" s="455"/>
      <c r="D20" s="437"/>
      <c r="E20" s="456">
        <f>SUM(E19:E19)</f>
        <v>342.53</v>
      </c>
      <c r="F20" s="456">
        <f>SUM(F19:F19)</f>
        <v>8.63</v>
      </c>
      <c r="G20" s="459"/>
      <c r="H20" s="516"/>
      <c r="I20" s="392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</row>
    <row r="21" spans="2:26" s="394" customFormat="1" ht="15">
      <c r="B21" s="458" t="s">
        <v>111</v>
      </c>
      <c r="C21" s="455"/>
      <c r="D21" s="437"/>
      <c r="E21" s="459"/>
      <c r="F21" s="459"/>
      <c r="G21" s="459"/>
      <c r="H21" s="506"/>
      <c r="I21" s="392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</row>
    <row r="22" spans="2:26" s="394" customFormat="1" ht="15">
      <c r="B22" s="458" t="s">
        <v>13</v>
      </c>
      <c r="C22" s="455"/>
      <c r="D22" s="437"/>
      <c r="E22" s="459"/>
      <c r="F22" s="459"/>
      <c r="G22" s="459"/>
      <c r="H22" s="506"/>
      <c r="I22" s="392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</row>
    <row r="23" spans="2:26" s="394" customFormat="1" ht="15">
      <c r="B23" s="494" t="s">
        <v>441</v>
      </c>
      <c r="C23" s="463" t="s">
        <v>15</v>
      </c>
      <c r="D23" s="437">
        <v>30</v>
      </c>
      <c r="E23" s="445">
        <v>386.48</v>
      </c>
      <c r="F23" s="440">
        <v>9.74</v>
      </c>
      <c r="G23" s="439">
        <v>4.984999999999999</v>
      </c>
      <c r="H23" s="516" t="s">
        <v>306</v>
      </c>
      <c r="I23" s="392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</row>
    <row r="24" spans="2:26" s="394" customFormat="1" ht="15">
      <c r="B24" s="494" t="s">
        <v>653</v>
      </c>
      <c r="C24" s="463" t="s">
        <v>41</v>
      </c>
      <c r="D24" s="437">
        <v>23</v>
      </c>
      <c r="E24" s="445">
        <v>289.72</v>
      </c>
      <c r="F24" s="440">
        <v>7.3</v>
      </c>
      <c r="G24" s="439">
        <v>5.6948</v>
      </c>
      <c r="H24" s="516" t="s">
        <v>654</v>
      </c>
      <c r="I24" s="392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</row>
    <row r="25" spans="2:26" s="394" customFormat="1" ht="15">
      <c r="B25" s="462" t="s">
        <v>532</v>
      </c>
      <c r="C25" s="463" t="s">
        <v>39</v>
      </c>
      <c r="D25" s="437">
        <v>10</v>
      </c>
      <c r="E25" s="445">
        <v>126.8</v>
      </c>
      <c r="F25" s="440">
        <v>3.2</v>
      </c>
      <c r="G25" s="439">
        <v>4.9649</v>
      </c>
      <c r="H25" s="516" t="s">
        <v>639</v>
      </c>
      <c r="I25" s="392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</row>
    <row r="26" spans="2:26" s="394" customFormat="1" ht="15">
      <c r="B26" s="454" t="s">
        <v>25</v>
      </c>
      <c r="C26" s="455"/>
      <c r="D26" s="437"/>
      <c r="E26" s="456">
        <f>SUM(E23:E25)</f>
        <v>803</v>
      </c>
      <c r="F26" s="456">
        <f>SUM(F23:F25)</f>
        <v>20.24</v>
      </c>
      <c r="G26" s="459"/>
      <c r="H26" s="506"/>
      <c r="I26" s="392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</row>
    <row r="27" spans="2:26" s="394" customFormat="1" ht="15">
      <c r="B27" s="454" t="s">
        <v>93</v>
      </c>
      <c r="C27" s="455"/>
      <c r="D27" s="437"/>
      <c r="E27" s="459"/>
      <c r="F27" s="459"/>
      <c r="G27" s="459"/>
      <c r="H27" s="506"/>
      <c r="I27" s="392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</row>
    <row r="28" spans="2:26" s="394" customFormat="1" ht="15">
      <c r="B28" s="454" t="s">
        <v>92</v>
      </c>
      <c r="C28" s="455"/>
      <c r="D28" s="437"/>
      <c r="E28" s="459"/>
      <c r="F28" s="459"/>
      <c r="G28" s="459"/>
      <c r="H28" s="506"/>
      <c r="I28" s="392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</row>
    <row r="29" spans="2:26" s="394" customFormat="1" ht="15">
      <c r="B29" s="462" t="s">
        <v>633</v>
      </c>
      <c r="C29" s="463" t="s">
        <v>17</v>
      </c>
      <c r="D29" s="437">
        <v>250000</v>
      </c>
      <c r="E29" s="445">
        <v>244.59</v>
      </c>
      <c r="F29" s="445">
        <v>6.17</v>
      </c>
      <c r="G29" s="445">
        <v>3.5549999999999997</v>
      </c>
      <c r="H29" s="516" t="s">
        <v>634</v>
      </c>
      <c r="I29" s="392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</row>
    <row r="30" spans="2:26" s="394" customFormat="1" ht="15">
      <c r="B30" s="454" t="s">
        <v>25</v>
      </c>
      <c r="C30" s="455"/>
      <c r="D30" s="437"/>
      <c r="E30" s="461">
        <f>SUM(E29)</f>
        <v>244.59</v>
      </c>
      <c r="F30" s="461">
        <f>SUM(F29)</f>
        <v>6.17</v>
      </c>
      <c r="G30" s="459"/>
      <c r="H30" s="506"/>
      <c r="I30" s="392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</row>
    <row r="31" spans="2:26" s="394" customFormat="1" ht="15">
      <c r="B31" s="431" t="s">
        <v>37</v>
      </c>
      <c r="C31" s="216"/>
      <c r="D31" s="486"/>
      <c r="E31" s="503"/>
      <c r="F31" s="504"/>
      <c r="G31" s="505"/>
      <c r="H31" s="506"/>
      <c r="I31" s="392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</row>
    <row r="32" spans="2:26" s="394" customFormat="1" ht="15">
      <c r="B32" s="431" t="s">
        <v>607</v>
      </c>
      <c r="C32" s="56"/>
      <c r="D32" s="498"/>
      <c r="E32" s="467">
        <v>51.56</v>
      </c>
      <c r="F32" s="450">
        <v>1.3</v>
      </c>
      <c r="G32" s="439"/>
      <c r="H32" s="436"/>
      <c r="I32" s="441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  <row r="33" spans="2:26" s="394" customFormat="1" ht="15">
      <c r="B33" s="431" t="s">
        <v>33</v>
      </c>
      <c r="C33" s="56"/>
      <c r="D33" s="498"/>
      <c r="E33" s="467">
        <v>48.8</v>
      </c>
      <c r="F33" s="450">
        <v>1.24</v>
      </c>
      <c r="G33" s="439"/>
      <c r="H33" s="436"/>
      <c r="I33" s="468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</row>
    <row r="34" spans="2:26" s="394" customFormat="1" ht="15">
      <c r="B34" s="469" t="s">
        <v>34</v>
      </c>
      <c r="C34" s="470"/>
      <c r="D34" s="471"/>
      <c r="E34" s="472">
        <f>+E32+E33+E17+E26+E20+E30</f>
        <v>3967.2400000000007</v>
      </c>
      <c r="F34" s="472">
        <f>+F32+F33+F17+F26+F20+F30</f>
        <v>100</v>
      </c>
      <c r="G34" s="473"/>
      <c r="H34" s="474"/>
      <c r="I34" s="392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</row>
    <row r="35" spans="2:26" s="394" customFormat="1" ht="15">
      <c r="B35" s="438" t="s">
        <v>97</v>
      </c>
      <c r="C35" s="61"/>
      <c r="D35" s="475"/>
      <c r="E35" s="476"/>
      <c r="F35" s="477"/>
      <c r="G35" s="477"/>
      <c r="H35" s="478"/>
      <c r="I35" s="392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</row>
    <row r="36" spans="2:26" s="394" customFormat="1" ht="15">
      <c r="B36" s="561" t="s">
        <v>36</v>
      </c>
      <c r="C36" s="562"/>
      <c r="D36" s="562"/>
      <c r="E36" s="562"/>
      <c r="F36" s="562"/>
      <c r="G36" s="562"/>
      <c r="H36" s="563"/>
      <c r="I36" s="441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</row>
    <row r="37" spans="2:26" s="394" customFormat="1" ht="15">
      <c r="B37" s="479" t="s">
        <v>96</v>
      </c>
      <c r="C37" s="480"/>
      <c r="D37" s="480"/>
      <c r="E37" s="480"/>
      <c r="F37" s="480"/>
      <c r="G37" s="480"/>
      <c r="H37" s="481"/>
      <c r="I37" s="441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</row>
    <row r="38" spans="2:26" s="394" customFormat="1" ht="12" customHeight="1">
      <c r="B38" s="561" t="s">
        <v>438</v>
      </c>
      <c r="C38" s="562"/>
      <c r="D38" s="562"/>
      <c r="E38" s="562"/>
      <c r="F38" s="562"/>
      <c r="G38" s="562"/>
      <c r="H38" s="563"/>
      <c r="I38" s="520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</row>
  </sheetData>
  <sheetProtection/>
  <mergeCells count="2">
    <mergeCell ref="B36:H36"/>
    <mergeCell ref="B38:H3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N14"/>
  <sheetViews>
    <sheetView zoomScale="85" zoomScaleNormal="85" zoomScalePageLayoutView="0" workbookViewId="0" topLeftCell="B1">
      <selection activeCell="B16" sqref="B16"/>
    </sheetView>
  </sheetViews>
  <sheetFormatPr defaultColWidth="9.140625" defaultRowHeight="15"/>
  <cols>
    <col min="1" max="1" width="0" style="393" hidden="1" customWidth="1"/>
    <col min="2" max="2" width="92.7109375" style="393" customWidth="1"/>
    <col min="3" max="3" width="13.8515625" style="393" bestFit="1" customWidth="1"/>
    <col min="4" max="4" width="19.57421875" style="393" customWidth="1"/>
    <col min="5" max="5" width="21.421875" style="393" customWidth="1"/>
    <col min="6" max="6" width="28.7109375" style="393" customWidth="1"/>
    <col min="7" max="7" width="19.57421875" style="393" customWidth="1"/>
    <col min="8" max="8" width="39.57421875" style="392" bestFit="1" customWidth="1"/>
    <col min="9" max="16384" width="9.140625" style="393" customWidth="1"/>
  </cols>
  <sheetData>
    <row r="1" spans="2:25" s="394" customFormat="1" ht="15">
      <c r="B1" s="386" t="s">
        <v>2</v>
      </c>
      <c r="C1" s="387"/>
      <c r="D1" s="388"/>
      <c r="E1" s="389"/>
      <c r="F1" s="390"/>
      <c r="G1" s="391"/>
      <c r="H1" s="392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</row>
    <row r="2" spans="2:25" s="394" customFormat="1" ht="15">
      <c r="B2" s="395" t="s">
        <v>587</v>
      </c>
      <c r="C2" s="396"/>
      <c r="D2" s="397"/>
      <c r="E2" s="396"/>
      <c r="F2" s="398"/>
      <c r="G2" s="399"/>
      <c r="H2" s="392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</row>
    <row r="3" spans="2:25" s="394" customFormat="1" ht="15">
      <c r="B3" s="4"/>
      <c r="C3" s="400"/>
      <c r="D3" s="401"/>
      <c r="E3" s="400"/>
      <c r="F3" s="402"/>
      <c r="G3" s="403"/>
      <c r="H3" s="392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</row>
    <row r="4" spans="2:25" s="394" customFormat="1" ht="15">
      <c r="B4" s="395" t="s">
        <v>588</v>
      </c>
      <c r="C4" s="400"/>
      <c r="D4" s="401"/>
      <c r="E4" s="400"/>
      <c r="F4" s="402"/>
      <c r="G4" s="403"/>
      <c r="H4" s="392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</row>
    <row r="5" spans="2:40" s="395" customFormat="1" ht="28.5" customHeight="1">
      <c r="B5" s="404" t="s">
        <v>412</v>
      </c>
      <c r="H5" s="392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</row>
    <row r="6" spans="2:25" s="394" customFormat="1" ht="15">
      <c r="B6" s="405" t="s">
        <v>413</v>
      </c>
      <c r="C6" s="559" t="s">
        <v>414</v>
      </c>
      <c r="D6" s="559"/>
      <c r="E6" s="559"/>
      <c r="F6" s="559"/>
      <c r="G6" s="406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</row>
    <row r="7" spans="2:25" s="394" customFormat="1" ht="46.5" customHeight="1">
      <c r="B7" s="407" t="s">
        <v>589</v>
      </c>
      <c r="C7" s="560" t="s">
        <v>415</v>
      </c>
      <c r="D7" s="560"/>
      <c r="E7" s="560"/>
      <c r="F7" s="560"/>
      <c r="G7" s="408"/>
      <c r="H7" s="392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</row>
    <row r="8" spans="2:25" s="394" customFormat="1" ht="15">
      <c r="B8" s="409"/>
      <c r="C8" s="410"/>
      <c r="D8" s="410"/>
      <c r="E8" s="410"/>
      <c r="F8" s="410"/>
      <c r="G8" s="411"/>
      <c r="H8" s="392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</row>
    <row r="9" spans="2:25" s="417" customFormat="1" ht="63" customHeight="1">
      <c r="B9" s="412" t="s">
        <v>561</v>
      </c>
      <c r="C9" s="413"/>
      <c r="D9" s="413"/>
      <c r="E9" s="413"/>
      <c r="F9" s="413"/>
      <c r="G9" s="414"/>
      <c r="H9" s="415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</row>
    <row r="10" spans="2:25" s="394" customFormat="1" ht="15">
      <c r="B10" s="409"/>
      <c r="C10" s="410"/>
      <c r="D10" s="410"/>
      <c r="E10" s="410"/>
      <c r="F10" s="410"/>
      <c r="G10" s="411"/>
      <c r="H10" s="392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</row>
    <row r="11" spans="2:25" s="394" customFormat="1" ht="30">
      <c r="B11" s="284" t="s">
        <v>590</v>
      </c>
      <c r="C11" s="284" t="s">
        <v>10</v>
      </c>
      <c r="D11" s="536" t="s">
        <v>345</v>
      </c>
      <c r="E11" s="536"/>
      <c r="F11" s="285" t="s">
        <v>346</v>
      </c>
      <c r="G11" s="411"/>
      <c r="H11" s="392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</row>
    <row r="12" spans="2:25" s="394" customFormat="1" ht="30">
      <c r="B12" s="284"/>
      <c r="C12" s="284"/>
      <c r="D12" s="285" t="s">
        <v>347</v>
      </c>
      <c r="E12" s="285" t="s">
        <v>591</v>
      </c>
      <c r="F12" s="284"/>
      <c r="G12" s="418"/>
      <c r="H12" s="392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</row>
    <row r="13" spans="2:25" s="394" customFormat="1" ht="15">
      <c r="B13" s="419" t="s">
        <v>589</v>
      </c>
      <c r="C13" s="419" t="s">
        <v>592</v>
      </c>
      <c r="D13" s="420">
        <v>0</v>
      </c>
      <c r="E13" s="289">
        <v>0</v>
      </c>
      <c r="F13" s="421">
        <v>5055.1780795602735</v>
      </c>
      <c r="G13" s="418"/>
      <c r="H13" s="392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</row>
    <row r="14" spans="2:25" s="394" customFormat="1" ht="15">
      <c r="B14" s="422"/>
      <c r="C14" s="423"/>
      <c r="D14" s="423"/>
      <c r="E14" s="423"/>
      <c r="F14" s="424"/>
      <c r="G14" s="418"/>
      <c r="H14" s="392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</row>
  </sheetData>
  <sheetProtection/>
  <mergeCells count="3">
    <mergeCell ref="C6:F6"/>
    <mergeCell ref="C7:F7"/>
    <mergeCell ref="D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view="pageBreakPreview" zoomScale="80" zoomScaleSheetLayoutView="80" zoomScalePageLayoutView="0" workbookViewId="0" topLeftCell="B24">
      <selection activeCell="B74" sqref="B74"/>
    </sheetView>
  </sheetViews>
  <sheetFormatPr defaultColWidth="9.140625" defaultRowHeight="15"/>
  <cols>
    <col min="1" max="1" width="9.140625" style="3" hidden="1" customWidth="1"/>
    <col min="2" max="2" width="81.8515625" style="3" customWidth="1"/>
    <col min="3" max="3" width="18.28125" style="3" customWidth="1"/>
    <col min="4" max="4" width="15.7109375" style="3" customWidth="1"/>
    <col min="5" max="5" width="25.00390625" style="3" customWidth="1"/>
    <col min="6" max="7" width="15.421875" style="3" customWidth="1"/>
    <col min="8" max="8" width="16.421875" style="66" customWidth="1"/>
    <col min="9" max="9" width="15.140625" style="1" bestFit="1" customWidth="1"/>
    <col min="10" max="10" width="16.57421875" style="2" bestFit="1" customWidth="1"/>
    <col min="11" max="11" width="10.00390625" style="3" bestFit="1" customWidth="1"/>
    <col min="12" max="12" width="9.140625" style="3" customWidth="1"/>
    <col min="13" max="13" width="22.140625" style="3" bestFit="1" customWidth="1"/>
    <col min="14" max="16384" width="9.140625" style="3" customWidth="1"/>
  </cols>
  <sheetData>
    <row r="1" spans="2:8" ht="15" hidden="1">
      <c r="B1" s="521" t="s">
        <v>0</v>
      </c>
      <c r="C1" s="522"/>
      <c r="D1" s="522"/>
      <c r="E1" s="522"/>
      <c r="F1" s="522"/>
      <c r="G1" s="522"/>
      <c r="H1" s="523"/>
    </row>
    <row r="2" spans="2:8" ht="15" hidden="1">
      <c r="B2" s="524" t="s">
        <v>1</v>
      </c>
      <c r="C2" s="525"/>
      <c r="D2" s="525"/>
      <c r="E2" s="525"/>
      <c r="F2" s="525"/>
      <c r="G2" s="525"/>
      <c r="H2" s="526"/>
    </row>
    <row r="3" spans="2:8" ht="15">
      <c r="B3" s="4" t="s">
        <v>2</v>
      </c>
      <c r="C3" s="5"/>
      <c r="D3" s="6"/>
      <c r="E3" s="7"/>
      <c r="F3" s="7"/>
      <c r="G3" s="7"/>
      <c r="H3" s="8"/>
    </row>
    <row r="4" spans="2:8" ht="45">
      <c r="B4" s="281" t="s">
        <v>124</v>
      </c>
      <c r="C4" s="5"/>
      <c r="D4" s="10"/>
      <c r="E4" s="5"/>
      <c r="F4" s="5"/>
      <c r="G4" s="5"/>
      <c r="H4" s="11"/>
    </row>
    <row r="5" spans="2:8" ht="15">
      <c r="B5" s="9" t="s">
        <v>559</v>
      </c>
      <c r="C5" s="12"/>
      <c r="D5" s="13"/>
      <c r="E5" s="12"/>
      <c r="F5" s="12"/>
      <c r="G5" s="12"/>
      <c r="H5" s="14"/>
    </row>
    <row r="6" spans="2:8" ht="15">
      <c r="B6" s="4"/>
      <c r="C6" s="12"/>
      <c r="D6" s="13"/>
      <c r="E6" s="12"/>
      <c r="F6" s="12"/>
      <c r="G6" s="12"/>
      <c r="H6" s="14"/>
    </row>
    <row r="7" spans="2:10" s="18" customFormat="1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447</v>
      </c>
      <c r="H7" s="160" t="s">
        <v>10</v>
      </c>
      <c r="I7" s="1"/>
      <c r="J7" s="24"/>
    </row>
    <row r="8" spans="2:10" s="18" customFormat="1" ht="15">
      <c r="B8" s="9" t="s">
        <v>11</v>
      </c>
      <c r="C8" s="25"/>
      <c r="D8" s="26"/>
      <c r="E8" s="27"/>
      <c r="F8" s="28"/>
      <c r="G8" s="159"/>
      <c r="H8" s="79"/>
      <c r="I8" s="1"/>
      <c r="J8" s="24"/>
    </row>
    <row r="9" spans="2:10" s="18" customFormat="1" ht="15">
      <c r="B9" s="9" t="s">
        <v>12</v>
      </c>
      <c r="C9" s="25"/>
      <c r="D9" s="26"/>
      <c r="E9" s="27"/>
      <c r="F9" s="28"/>
      <c r="G9" s="159"/>
      <c r="H9" s="79"/>
      <c r="I9" s="1"/>
      <c r="J9" s="24"/>
    </row>
    <row r="10" spans="2:10" s="18" customFormat="1" ht="15">
      <c r="B10" s="35" t="s">
        <v>13</v>
      </c>
      <c r="C10" s="25"/>
      <c r="D10" s="26"/>
      <c r="E10" s="27"/>
      <c r="F10" s="28"/>
      <c r="G10" s="159"/>
      <c r="H10" s="79"/>
      <c r="I10" s="1"/>
      <c r="J10" s="1"/>
    </row>
    <row r="11" spans="2:13" s="18" customFormat="1" ht="15">
      <c r="B11" s="30" t="s">
        <v>42</v>
      </c>
      <c r="C11" s="150" t="s">
        <v>15</v>
      </c>
      <c r="D11" s="149">
        <v>500</v>
      </c>
      <c r="E11" s="291">
        <v>5255.84</v>
      </c>
      <c r="F11" s="38">
        <v>5.3</v>
      </c>
      <c r="G11" s="120">
        <v>3.9050999999999996</v>
      </c>
      <c r="H11" s="34" t="s">
        <v>512</v>
      </c>
      <c r="I11" s="1"/>
      <c r="J11" s="37"/>
      <c r="K11" s="37"/>
      <c r="L11" s="41"/>
      <c r="M11" s="41"/>
    </row>
    <row r="12" spans="2:13" s="18" customFormat="1" ht="15">
      <c r="B12" s="30" t="s">
        <v>123</v>
      </c>
      <c r="C12" s="150" t="s">
        <v>15</v>
      </c>
      <c r="D12" s="149">
        <v>400</v>
      </c>
      <c r="E12" s="291">
        <v>4314.72</v>
      </c>
      <c r="F12" s="38">
        <v>4.35</v>
      </c>
      <c r="G12" s="120">
        <v>3.9900000000000007</v>
      </c>
      <c r="H12" s="34" t="s">
        <v>122</v>
      </c>
      <c r="I12" s="1"/>
      <c r="J12" s="37"/>
      <c r="K12" s="37"/>
      <c r="L12" s="41"/>
      <c r="M12" s="41"/>
    </row>
    <row r="13" spans="2:13" s="18" customFormat="1" ht="15">
      <c r="B13" s="30" t="s">
        <v>59</v>
      </c>
      <c r="C13" s="150" t="s">
        <v>15</v>
      </c>
      <c r="D13" s="149">
        <v>400</v>
      </c>
      <c r="E13" s="291">
        <v>4156.88</v>
      </c>
      <c r="F13" s="38">
        <v>4.19</v>
      </c>
      <c r="G13" s="120">
        <v>4.1819999999999995</v>
      </c>
      <c r="H13" s="34" t="s">
        <v>296</v>
      </c>
      <c r="I13" s="1"/>
      <c r="J13" s="37"/>
      <c r="K13" s="37"/>
      <c r="L13" s="41"/>
      <c r="M13" s="41"/>
    </row>
    <row r="14" spans="2:13" s="18" customFormat="1" ht="15">
      <c r="B14" s="30" t="s">
        <v>298</v>
      </c>
      <c r="C14" s="150" t="s">
        <v>15</v>
      </c>
      <c r="D14" s="149">
        <v>350</v>
      </c>
      <c r="E14" s="291">
        <v>3742.43</v>
      </c>
      <c r="F14" s="38">
        <v>3.77</v>
      </c>
      <c r="G14" s="120">
        <v>4.0833</v>
      </c>
      <c r="H14" s="34" t="s">
        <v>513</v>
      </c>
      <c r="I14" s="1"/>
      <c r="J14" s="37"/>
      <c r="K14" s="37"/>
      <c r="L14" s="41"/>
      <c r="M14" s="41"/>
    </row>
    <row r="15" spans="2:13" s="18" customFormat="1" ht="15">
      <c r="B15" s="30" t="s">
        <v>65</v>
      </c>
      <c r="C15" s="150" t="s">
        <v>15</v>
      </c>
      <c r="D15" s="149">
        <v>350</v>
      </c>
      <c r="E15" s="291">
        <v>3692.34</v>
      </c>
      <c r="F15" s="38">
        <v>3.72</v>
      </c>
      <c r="G15" s="120">
        <v>4.185</v>
      </c>
      <c r="H15" s="34" t="s">
        <v>463</v>
      </c>
      <c r="I15" s="1"/>
      <c r="J15" s="37"/>
      <c r="K15" s="37"/>
      <c r="L15" s="41"/>
      <c r="M15" s="41"/>
    </row>
    <row r="16" spans="2:13" s="18" customFormat="1" ht="15">
      <c r="B16" s="30" t="s">
        <v>65</v>
      </c>
      <c r="C16" s="150" t="s">
        <v>15</v>
      </c>
      <c r="D16" s="149">
        <v>350</v>
      </c>
      <c r="E16" s="291">
        <v>3668.03</v>
      </c>
      <c r="F16" s="38">
        <v>3.7</v>
      </c>
      <c r="G16" s="120">
        <v>4.185</v>
      </c>
      <c r="H16" s="34" t="s">
        <v>468</v>
      </c>
      <c r="I16" s="1"/>
      <c r="J16" s="37"/>
      <c r="K16" s="37"/>
      <c r="L16" s="41"/>
      <c r="M16" s="41"/>
    </row>
    <row r="17" spans="2:13" s="18" customFormat="1" ht="15">
      <c r="B17" s="30" t="s">
        <v>461</v>
      </c>
      <c r="C17" s="150" t="s">
        <v>462</v>
      </c>
      <c r="D17" s="149">
        <v>200</v>
      </c>
      <c r="E17" s="291">
        <v>3562.66</v>
      </c>
      <c r="F17" s="38">
        <v>3.59</v>
      </c>
      <c r="G17" s="120">
        <v>5.0249999999999995</v>
      </c>
      <c r="H17" s="34" t="s">
        <v>464</v>
      </c>
      <c r="I17" s="1"/>
      <c r="J17" s="37"/>
      <c r="K17" s="37"/>
      <c r="L17" s="41"/>
      <c r="M17" s="41"/>
    </row>
    <row r="18" spans="2:13" s="18" customFormat="1" ht="15">
      <c r="B18" s="30" t="s">
        <v>14</v>
      </c>
      <c r="C18" s="150" t="s">
        <v>15</v>
      </c>
      <c r="D18" s="149">
        <v>300</v>
      </c>
      <c r="E18" s="291">
        <v>3107.34</v>
      </c>
      <c r="F18" s="38">
        <v>3.13</v>
      </c>
      <c r="G18" s="120">
        <v>3.895</v>
      </c>
      <c r="H18" s="34" t="s">
        <v>286</v>
      </c>
      <c r="I18" s="1"/>
      <c r="J18" s="37"/>
      <c r="K18" s="37"/>
      <c r="L18" s="41"/>
      <c r="M18" s="41"/>
    </row>
    <row r="19" spans="2:13" s="18" customFormat="1" ht="15">
      <c r="B19" s="30" t="s">
        <v>288</v>
      </c>
      <c r="C19" s="150" t="s">
        <v>15</v>
      </c>
      <c r="D19" s="149">
        <v>250</v>
      </c>
      <c r="E19" s="291">
        <v>2752.87</v>
      </c>
      <c r="F19" s="38">
        <v>2.77</v>
      </c>
      <c r="G19" s="120">
        <v>4.3500000000000005</v>
      </c>
      <c r="H19" s="34" t="s">
        <v>289</v>
      </c>
      <c r="I19" s="1"/>
      <c r="J19" s="37"/>
      <c r="K19" s="37"/>
      <c r="L19" s="41"/>
      <c r="M19" s="41"/>
    </row>
    <row r="20" spans="2:13" s="18" customFormat="1" ht="15">
      <c r="B20" s="30" t="s">
        <v>494</v>
      </c>
      <c r="C20" s="150" t="s">
        <v>495</v>
      </c>
      <c r="D20" s="149">
        <v>250</v>
      </c>
      <c r="E20" s="291">
        <v>2716.17</v>
      </c>
      <c r="F20" s="38">
        <v>2.74</v>
      </c>
      <c r="G20" s="120">
        <v>4.925</v>
      </c>
      <c r="H20" s="34" t="s">
        <v>496</v>
      </c>
      <c r="I20" s="1"/>
      <c r="J20" s="37"/>
      <c r="K20" s="37"/>
      <c r="L20" s="41"/>
      <c r="M20" s="41"/>
    </row>
    <row r="21" spans="2:13" s="18" customFormat="1" ht="15">
      <c r="B21" s="30" t="s">
        <v>59</v>
      </c>
      <c r="C21" s="150" t="s">
        <v>15</v>
      </c>
      <c r="D21" s="149">
        <v>250</v>
      </c>
      <c r="E21" s="291">
        <v>2700.82</v>
      </c>
      <c r="F21" s="38">
        <v>2.72</v>
      </c>
      <c r="G21" s="120">
        <v>4.1975999999999996</v>
      </c>
      <c r="H21" s="34" t="s">
        <v>514</v>
      </c>
      <c r="I21" s="1"/>
      <c r="J21" s="37"/>
      <c r="K21" s="37"/>
      <c r="L21" s="41"/>
      <c r="M21" s="41"/>
    </row>
    <row r="22" spans="2:13" s="18" customFormat="1" ht="15">
      <c r="B22" s="30" t="s">
        <v>121</v>
      </c>
      <c r="C22" s="150" t="s">
        <v>15</v>
      </c>
      <c r="D22" s="149">
        <v>250</v>
      </c>
      <c r="E22" s="291">
        <v>2678.98</v>
      </c>
      <c r="F22" s="38">
        <v>2.7</v>
      </c>
      <c r="G22" s="120">
        <v>3.5700999999999996</v>
      </c>
      <c r="H22" s="34" t="s">
        <v>417</v>
      </c>
      <c r="I22" s="1"/>
      <c r="J22" s="37"/>
      <c r="K22" s="37"/>
      <c r="L22" s="41"/>
      <c r="M22" s="41"/>
    </row>
    <row r="23" spans="2:13" s="18" customFormat="1" ht="15">
      <c r="B23" s="30" t="s">
        <v>61</v>
      </c>
      <c r="C23" s="150" t="s">
        <v>39</v>
      </c>
      <c r="D23" s="149">
        <v>250</v>
      </c>
      <c r="E23" s="291">
        <v>2669.45</v>
      </c>
      <c r="F23" s="38">
        <v>2.69</v>
      </c>
      <c r="G23" s="120">
        <v>3.655</v>
      </c>
      <c r="H23" s="34" t="s">
        <v>451</v>
      </c>
      <c r="I23" s="1"/>
      <c r="J23" s="37"/>
      <c r="K23" s="37"/>
      <c r="L23" s="41"/>
      <c r="M23" s="41"/>
    </row>
    <row r="24" spans="2:13" s="18" customFormat="1" ht="15">
      <c r="B24" s="30" t="s">
        <v>23</v>
      </c>
      <c r="C24" s="150" t="s">
        <v>15</v>
      </c>
      <c r="D24" s="149">
        <v>240</v>
      </c>
      <c r="E24" s="291">
        <v>2503.06</v>
      </c>
      <c r="F24" s="38">
        <v>2.52</v>
      </c>
      <c r="G24" s="120">
        <v>4.1399</v>
      </c>
      <c r="H24" s="34" t="s">
        <v>290</v>
      </c>
      <c r="I24" s="1"/>
      <c r="J24" s="37"/>
      <c r="K24" s="37"/>
      <c r="L24" s="41"/>
      <c r="M24" s="41"/>
    </row>
    <row r="25" spans="2:13" s="18" customFormat="1" ht="15">
      <c r="B25" s="30" t="s">
        <v>121</v>
      </c>
      <c r="C25" s="150" t="s">
        <v>15</v>
      </c>
      <c r="D25" s="149">
        <v>200</v>
      </c>
      <c r="E25" s="291">
        <v>2227.28</v>
      </c>
      <c r="F25" s="38">
        <v>2.24</v>
      </c>
      <c r="G25" s="120">
        <v>4.25</v>
      </c>
      <c r="H25" s="34" t="s">
        <v>266</v>
      </c>
      <c r="I25" s="1"/>
      <c r="J25" s="37"/>
      <c r="K25" s="37"/>
      <c r="L25" s="41"/>
      <c r="M25" s="41"/>
    </row>
    <row r="26" spans="2:13" s="18" customFormat="1" ht="15">
      <c r="B26" s="30" t="s">
        <v>450</v>
      </c>
      <c r="C26" s="150" t="s">
        <v>115</v>
      </c>
      <c r="D26" s="149">
        <v>150000</v>
      </c>
      <c r="E26" s="291">
        <v>1622.19</v>
      </c>
      <c r="F26" s="38">
        <v>1.63</v>
      </c>
      <c r="G26" s="120">
        <v>5.3248999999999995</v>
      </c>
      <c r="H26" s="34" t="s">
        <v>452</v>
      </c>
      <c r="I26" s="1"/>
      <c r="J26" s="37"/>
      <c r="K26" s="37"/>
      <c r="L26" s="41"/>
      <c r="M26" s="41"/>
    </row>
    <row r="27" spans="2:13" s="18" customFormat="1" ht="15">
      <c r="B27" s="30" t="s">
        <v>450</v>
      </c>
      <c r="C27" s="150" t="s">
        <v>112</v>
      </c>
      <c r="D27" s="149">
        <v>150</v>
      </c>
      <c r="E27" s="291">
        <v>1595.23</v>
      </c>
      <c r="F27" s="38">
        <v>1.61</v>
      </c>
      <c r="G27" s="120">
        <v>5.7749999999999995</v>
      </c>
      <c r="H27" s="34" t="s">
        <v>465</v>
      </c>
      <c r="I27" s="1"/>
      <c r="J27" s="37"/>
      <c r="K27" s="37"/>
      <c r="L27" s="41"/>
      <c r="M27" s="41"/>
    </row>
    <row r="28" spans="2:13" s="18" customFormat="1" ht="15">
      <c r="B28" s="30" t="s">
        <v>61</v>
      </c>
      <c r="C28" s="150" t="s">
        <v>39</v>
      </c>
      <c r="D28" s="149">
        <v>150</v>
      </c>
      <c r="E28" s="291">
        <v>1594.71</v>
      </c>
      <c r="F28" s="38">
        <v>1.61</v>
      </c>
      <c r="G28" s="120">
        <v>3.7687999999999997</v>
      </c>
      <c r="H28" s="34" t="s">
        <v>388</v>
      </c>
      <c r="I28" s="1"/>
      <c r="J28" s="37"/>
      <c r="K28" s="37"/>
      <c r="L28" s="41"/>
      <c r="M28" s="41"/>
    </row>
    <row r="29" spans="2:13" s="18" customFormat="1" ht="15">
      <c r="B29" s="30" t="s">
        <v>360</v>
      </c>
      <c r="C29" s="150" t="s">
        <v>21</v>
      </c>
      <c r="D29" s="149">
        <v>100</v>
      </c>
      <c r="E29" s="291">
        <v>1127.95</v>
      </c>
      <c r="F29" s="38">
        <v>1.14</v>
      </c>
      <c r="G29" s="120">
        <v>4.9533000000000005</v>
      </c>
      <c r="H29" s="34" t="s">
        <v>466</v>
      </c>
      <c r="I29" s="1"/>
      <c r="J29" s="37"/>
      <c r="K29" s="37"/>
      <c r="L29" s="41"/>
      <c r="M29" s="41"/>
    </row>
    <row r="30" spans="2:13" s="18" customFormat="1" ht="15">
      <c r="B30" s="30" t="s">
        <v>121</v>
      </c>
      <c r="C30" s="150" t="s">
        <v>15</v>
      </c>
      <c r="D30" s="149">
        <v>100</v>
      </c>
      <c r="E30" s="291">
        <v>1081.31</v>
      </c>
      <c r="F30" s="38">
        <v>1.09</v>
      </c>
      <c r="G30" s="120">
        <v>4.555</v>
      </c>
      <c r="H30" s="34" t="s">
        <v>497</v>
      </c>
      <c r="I30" s="1"/>
      <c r="J30" s="37"/>
      <c r="K30" s="37"/>
      <c r="L30" s="41"/>
      <c r="M30" s="41"/>
    </row>
    <row r="31" spans="2:13" s="18" customFormat="1" ht="15">
      <c r="B31" s="30" t="s">
        <v>59</v>
      </c>
      <c r="C31" s="150" t="s">
        <v>15</v>
      </c>
      <c r="D31" s="149">
        <v>100</v>
      </c>
      <c r="E31" s="291">
        <v>1071.63</v>
      </c>
      <c r="F31" s="38">
        <v>1.08</v>
      </c>
      <c r="G31" s="120">
        <v>4.25</v>
      </c>
      <c r="H31" s="34" t="s">
        <v>467</v>
      </c>
      <c r="I31" s="1"/>
      <c r="J31" s="37"/>
      <c r="K31" s="37"/>
      <c r="L31" s="41"/>
      <c r="M31" s="41"/>
    </row>
    <row r="32" spans="2:13" s="18" customFormat="1" ht="15">
      <c r="B32" s="30" t="s">
        <v>278</v>
      </c>
      <c r="C32" s="150" t="s">
        <v>112</v>
      </c>
      <c r="D32" s="149">
        <v>100</v>
      </c>
      <c r="E32" s="291">
        <v>990.81</v>
      </c>
      <c r="F32" s="38">
        <v>1</v>
      </c>
      <c r="G32" s="120">
        <v>11.92</v>
      </c>
      <c r="H32" s="34" t="s">
        <v>279</v>
      </c>
      <c r="I32" s="1"/>
      <c r="J32" s="37"/>
      <c r="K32" s="37"/>
      <c r="L32" s="41"/>
      <c r="M32" s="41"/>
    </row>
    <row r="33" spans="2:13" s="18" customFormat="1" ht="15">
      <c r="B33" s="30" t="s">
        <v>288</v>
      </c>
      <c r="C33" s="150" t="s">
        <v>15</v>
      </c>
      <c r="D33" s="149">
        <v>50</v>
      </c>
      <c r="E33" s="291">
        <v>551.31</v>
      </c>
      <c r="F33" s="38">
        <v>0.56</v>
      </c>
      <c r="G33" s="120">
        <v>4.3500000000000005</v>
      </c>
      <c r="H33" s="34" t="s">
        <v>531</v>
      </c>
      <c r="I33" s="1"/>
      <c r="J33" s="37"/>
      <c r="K33" s="37"/>
      <c r="L33" s="41"/>
      <c r="M33" s="41"/>
    </row>
    <row r="34" spans="2:13" s="18" customFormat="1" ht="15">
      <c r="B34" s="29" t="s">
        <v>25</v>
      </c>
      <c r="C34" s="29"/>
      <c r="D34" s="97"/>
      <c r="E34" s="292">
        <f>SUM(E11:E33)</f>
        <v>59384.00999999999</v>
      </c>
      <c r="F34" s="44">
        <f>SUM(F11:F33)</f>
        <v>59.85000000000001</v>
      </c>
      <c r="G34" s="158"/>
      <c r="H34" s="34"/>
      <c r="I34" s="1"/>
      <c r="J34" s="39"/>
      <c r="K34" s="40"/>
      <c r="L34" s="41"/>
      <c r="M34" s="41"/>
    </row>
    <row r="35" spans="2:13" s="18" customFormat="1" ht="15">
      <c r="B35" s="9" t="s">
        <v>111</v>
      </c>
      <c r="C35" s="25"/>
      <c r="D35" s="148"/>
      <c r="E35" s="294"/>
      <c r="F35" s="155"/>
      <c r="G35" s="154"/>
      <c r="H35" s="153"/>
      <c r="I35" s="1"/>
      <c r="J35" s="1"/>
      <c r="L35" s="41"/>
      <c r="M35" s="41"/>
    </row>
    <row r="36" spans="2:13" s="47" customFormat="1" ht="15">
      <c r="B36" s="9" t="s">
        <v>13</v>
      </c>
      <c r="C36" s="25"/>
      <c r="D36" s="148"/>
      <c r="E36" s="129"/>
      <c r="F36" s="155"/>
      <c r="G36" s="154"/>
      <c r="H36" s="153"/>
      <c r="I36" s="1"/>
      <c r="J36" s="1"/>
      <c r="L36" s="41"/>
      <c r="M36" s="41"/>
    </row>
    <row r="37" spans="2:13" s="47" customFormat="1" ht="15">
      <c r="B37" s="30" t="s">
        <v>469</v>
      </c>
      <c r="C37" s="150" t="s">
        <v>115</v>
      </c>
      <c r="D37" s="149">
        <v>250</v>
      </c>
      <c r="E37" s="291">
        <v>2847.92</v>
      </c>
      <c r="F37" s="38">
        <v>2.87</v>
      </c>
      <c r="G37" s="120">
        <v>6.824800000000001</v>
      </c>
      <c r="H37" s="34" t="s">
        <v>114</v>
      </c>
      <c r="I37" s="1"/>
      <c r="J37" s="1"/>
      <c r="L37" s="41"/>
      <c r="M37" s="41"/>
    </row>
    <row r="38" spans="2:13" s="47" customFormat="1" ht="15">
      <c r="B38" s="80" t="s">
        <v>532</v>
      </c>
      <c r="C38" s="80" t="s">
        <v>39</v>
      </c>
      <c r="D38" s="126">
        <v>90</v>
      </c>
      <c r="E38" s="321">
        <v>1050.65</v>
      </c>
      <c r="F38" s="90">
        <v>1.06</v>
      </c>
      <c r="G38" s="378">
        <v>4.5024</v>
      </c>
      <c r="H38" s="189" t="s">
        <v>504</v>
      </c>
      <c r="I38" s="1"/>
      <c r="J38" s="1"/>
      <c r="L38" s="41"/>
      <c r="M38" s="41"/>
    </row>
    <row r="39" spans="2:13" s="61" customFormat="1" ht="15">
      <c r="B39" s="29" t="s">
        <v>25</v>
      </c>
      <c r="C39" s="25"/>
      <c r="D39" s="148"/>
      <c r="E39" s="152">
        <f>SUM(E37:E38)</f>
        <v>3898.57</v>
      </c>
      <c r="F39" s="151">
        <f>SUM(F37:F38)</f>
        <v>3.93</v>
      </c>
      <c r="G39" s="147"/>
      <c r="H39" s="34"/>
      <c r="I39" s="1"/>
      <c r="J39" s="1"/>
      <c r="K39" s="18"/>
      <c r="L39" s="41"/>
      <c r="M39" s="41"/>
    </row>
    <row r="40" spans="2:13" s="47" customFormat="1" ht="15">
      <c r="B40" s="29" t="s">
        <v>110</v>
      </c>
      <c r="C40" s="25"/>
      <c r="D40" s="142"/>
      <c r="E40" s="145"/>
      <c r="F40" s="45"/>
      <c r="G40" s="141"/>
      <c r="H40" s="140"/>
      <c r="I40" s="1"/>
      <c r="J40" s="1"/>
      <c r="L40" s="41"/>
      <c r="M40" s="41"/>
    </row>
    <row r="41" spans="2:13" s="47" customFormat="1" ht="15">
      <c r="B41" s="30" t="s">
        <v>109</v>
      </c>
      <c r="C41" s="80" t="s">
        <v>108</v>
      </c>
      <c r="D41" s="144">
        <v>210</v>
      </c>
      <c r="E41" s="295">
        <v>2694.63</v>
      </c>
      <c r="F41" s="33">
        <v>2.72</v>
      </c>
      <c r="G41" s="352">
        <v>4.590000000000001</v>
      </c>
      <c r="H41" s="140" t="s">
        <v>107</v>
      </c>
      <c r="I41" s="1"/>
      <c r="J41" s="1"/>
      <c r="K41" s="18"/>
      <c r="L41" s="41"/>
      <c r="M41" s="41"/>
    </row>
    <row r="42" spans="2:13" s="47" customFormat="1" ht="15">
      <c r="B42" s="30" t="s">
        <v>104</v>
      </c>
      <c r="C42" s="80" t="s">
        <v>103</v>
      </c>
      <c r="D42" s="144">
        <v>11</v>
      </c>
      <c r="E42" s="295">
        <v>1077.64</v>
      </c>
      <c r="F42" s="33">
        <v>1.09</v>
      </c>
      <c r="G42" s="352">
        <v>5.050000000000001</v>
      </c>
      <c r="H42" s="140" t="s">
        <v>106</v>
      </c>
      <c r="I42" s="1"/>
      <c r="J42" s="1"/>
      <c r="K42" s="18"/>
      <c r="L42" s="41"/>
      <c r="M42" s="41"/>
    </row>
    <row r="43" spans="2:13" s="47" customFormat="1" ht="15">
      <c r="B43" s="30" t="s">
        <v>104</v>
      </c>
      <c r="C43" s="80" t="s">
        <v>103</v>
      </c>
      <c r="D43" s="144">
        <v>11</v>
      </c>
      <c r="E43" s="295">
        <v>1063.54</v>
      </c>
      <c r="F43" s="33">
        <v>1.07</v>
      </c>
      <c r="G43" s="352">
        <v>5.17</v>
      </c>
      <c r="H43" s="140" t="s">
        <v>105</v>
      </c>
      <c r="I43" s="143"/>
      <c r="J43" s="1"/>
      <c r="K43" s="18"/>
      <c r="L43" s="41"/>
      <c r="M43" s="41"/>
    </row>
    <row r="44" spans="2:13" s="47" customFormat="1" ht="15">
      <c r="B44" s="30" t="s">
        <v>104</v>
      </c>
      <c r="C44" s="80" t="s">
        <v>103</v>
      </c>
      <c r="D44" s="144">
        <v>5</v>
      </c>
      <c r="E44" s="295">
        <v>477.81</v>
      </c>
      <c r="F44" s="33">
        <v>0.48</v>
      </c>
      <c r="G44" s="352">
        <v>5.0743</v>
      </c>
      <c r="H44" s="140" t="s">
        <v>102</v>
      </c>
      <c r="I44" s="143"/>
      <c r="J44" s="1"/>
      <c r="K44" s="18"/>
      <c r="L44" s="41"/>
      <c r="M44" s="41"/>
    </row>
    <row r="45" spans="2:13" s="47" customFormat="1" ht="15">
      <c r="B45" s="29" t="s">
        <v>25</v>
      </c>
      <c r="C45" s="25"/>
      <c r="D45" s="142"/>
      <c r="E45" s="292">
        <f>SUM(E41:E44)</f>
        <v>5313.620000000001</v>
      </c>
      <c r="F45" s="44">
        <f>SUM(F41:F44)</f>
        <v>5.360000000000001</v>
      </c>
      <c r="G45" s="45"/>
      <c r="H45" s="140"/>
      <c r="I45" s="143"/>
      <c r="J45" s="1"/>
      <c r="K45" s="18"/>
      <c r="L45" s="41"/>
      <c r="M45" s="41"/>
    </row>
    <row r="46" spans="2:13" s="47" customFormat="1" ht="15">
      <c r="B46" s="9" t="s">
        <v>93</v>
      </c>
      <c r="C46" s="25"/>
      <c r="D46" s="129"/>
      <c r="E46" s="293"/>
      <c r="F46" s="127"/>
      <c r="G46" s="127"/>
      <c r="H46" s="359"/>
      <c r="I46" s="1"/>
      <c r="J46" s="1"/>
      <c r="K46" s="18"/>
      <c r="L46" s="41"/>
      <c r="M46" s="41"/>
    </row>
    <row r="47" spans="2:13" s="47" customFormat="1" ht="15">
      <c r="B47" s="9" t="s">
        <v>101</v>
      </c>
      <c r="C47" s="25"/>
      <c r="D47" s="129"/>
      <c r="E47" s="293"/>
      <c r="F47" s="127"/>
      <c r="G47" s="121"/>
      <c r="H47" s="34"/>
      <c r="I47" s="1"/>
      <c r="J47" s="1"/>
      <c r="K47" s="18"/>
      <c r="L47" s="41"/>
      <c r="M47" s="41"/>
    </row>
    <row r="48" spans="2:13" s="47" customFormat="1" ht="15">
      <c r="B48" s="80" t="s">
        <v>366</v>
      </c>
      <c r="C48" s="92" t="s">
        <v>376</v>
      </c>
      <c r="D48" s="321">
        <v>5000</v>
      </c>
      <c r="E48" s="295">
        <v>4838.32</v>
      </c>
      <c r="F48" s="125">
        <v>4.88</v>
      </c>
      <c r="G48" s="237">
        <v>3.8600000000000003</v>
      </c>
      <c r="H48" s="34" t="s">
        <v>515</v>
      </c>
      <c r="I48" s="1"/>
      <c r="J48" s="1"/>
      <c r="K48" s="18"/>
      <c r="L48" s="41"/>
      <c r="M48" s="41"/>
    </row>
    <row r="49" spans="2:13" s="47" customFormat="1" ht="15">
      <c r="B49" s="80" t="s">
        <v>275</v>
      </c>
      <c r="C49" s="92" t="s">
        <v>273</v>
      </c>
      <c r="D49" s="321">
        <v>2500</v>
      </c>
      <c r="E49" s="295">
        <v>2468.89</v>
      </c>
      <c r="F49" s="125">
        <v>2.49</v>
      </c>
      <c r="G49" s="237">
        <v>3.5650999999999997</v>
      </c>
      <c r="H49" s="34" t="s">
        <v>395</v>
      </c>
      <c r="I49" s="1"/>
      <c r="J49" s="1"/>
      <c r="K49" s="18"/>
      <c r="L49" s="41"/>
      <c r="M49" s="41"/>
    </row>
    <row r="50" spans="2:13" s="47" customFormat="1" ht="15">
      <c r="B50" s="9" t="s">
        <v>25</v>
      </c>
      <c r="C50" s="25"/>
      <c r="D50" s="124"/>
      <c r="E50" s="292">
        <f>SUM(E47:E49)</f>
        <v>7307.209999999999</v>
      </c>
      <c r="F50" s="44">
        <f>SUM(F47:F49)</f>
        <v>7.37</v>
      </c>
      <c r="G50" s="121"/>
      <c r="H50" s="34"/>
      <c r="I50" s="1"/>
      <c r="J50" s="1"/>
      <c r="K50" s="18"/>
      <c r="L50" s="41"/>
      <c r="M50" s="41"/>
    </row>
    <row r="51" spans="2:13" s="47" customFormat="1" ht="15">
      <c r="B51" s="9" t="s">
        <v>98</v>
      </c>
      <c r="C51" s="25"/>
      <c r="D51" s="124"/>
      <c r="E51" s="293"/>
      <c r="F51" s="45"/>
      <c r="G51" s="127"/>
      <c r="H51" s="359"/>
      <c r="I51" s="1"/>
      <c r="J51" s="1"/>
      <c r="K51" s="18"/>
      <c r="L51" s="41"/>
      <c r="M51" s="41"/>
    </row>
    <row r="52" spans="2:13" s="47" customFormat="1" ht="15">
      <c r="B52" s="9" t="s">
        <v>13</v>
      </c>
      <c r="C52" s="25"/>
      <c r="D52" s="124"/>
      <c r="E52" s="293"/>
      <c r="F52" s="45"/>
      <c r="G52" s="127"/>
      <c r="H52" s="359"/>
      <c r="I52" s="1"/>
      <c r="J52" s="1"/>
      <c r="K52" s="18"/>
      <c r="L52" s="41"/>
      <c r="M52" s="41"/>
    </row>
    <row r="53" spans="2:13" s="47" customFormat="1" ht="15">
      <c r="B53" s="80" t="s">
        <v>503</v>
      </c>
      <c r="C53" s="92" t="s">
        <v>376</v>
      </c>
      <c r="D53" s="199">
        <v>500</v>
      </c>
      <c r="E53" s="295">
        <v>2500</v>
      </c>
      <c r="F53" s="33">
        <v>2.52</v>
      </c>
      <c r="G53" s="125">
        <v>4.950699999999999</v>
      </c>
      <c r="H53" s="359" t="s">
        <v>560</v>
      </c>
      <c r="I53" s="1"/>
      <c r="J53" s="1"/>
      <c r="K53" s="18"/>
      <c r="L53" s="41"/>
      <c r="M53" s="41"/>
    </row>
    <row r="54" spans="2:13" s="47" customFormat="1" ht="15">
      <c r="B54" s="80" t="s">
        <v>498</v>
      </c>
      <c r="C54" s="92" t="s">
        <v>99</v>
      </c>
      <c r="D54" s="199">
        <v>500</v>
      </c>
      <c r="E54" s="295">
        <v>2470.61</v>
      </c>
      <c r="F54" s="33">
        <v>2.49</v>
      </c>
      <c r="G54" s="125">
        <v>4.9351</v>
      </c>
      <c r="H54" s="359" t="s">
        <v>499</v>
      </c>
      <c r="I54" s="1"/>
      <c r="J54" s="1"/>
      <c r="K54" s="18"/>
      <c r="L54" s="41"/>
      <c r="M54" s="41"/>
    </row>
    <row r="55" spans="2:13" s="47" customFormat="1" ht="15">
      <c r="B55" s="80" t="s">
        <v>533</v>
      </c>
      <c r="C55" s="92" t="s">
        <v>99</v>
      </c>
      <c r="D55" s="199">
        <v>200</v>
      </c>
      <c r="E55" s="295">
        <v>997.08</v>
      </c>
      <c r="F55" s="33">
        <v>1</v>
      </c>
      <c r="G55" s="125">
        <v>3.4452</v>
      </c>
      <c r="H55" s="359" t="s">
        <v>535</v>
      </c>
      <c r="I55" s="1"/>
      <c r="J55" s="1"/>
      <c r="K55" s="18"/>
      <c r="L55" s="41"/>
      <c r="M55" s="41"/>
    </row>
    <row r="56" spans="2:13" s="47" customFormat="1" ht="15">
      <c r="B56" s="9" t="s">
        <v>25</v>
      </c>
      <c r="C56" s="25"/>
      <c r="D56" s="124"/>
      <c r="E56" s="360">
        <f>SUM(E53:E55)</f>
        <v>5967.6900000000005</v>
      </c>
      <c r="F56" s="44">
        <f>SUM(F53:F55)</f>
        <v>6.01</v>
      </c>
      <c r="G56" s="127"/>
      <c r="H56" s="359"/>
      <c r="I56" s="1"/>
      <c r="J56" s="1"/>
      <c r="K56" s="18"/>
      <c r="L56" s="41"/>
      <c r="M56" s="41"/>
    </row>
    <row r="57" spans="2:13" s="47" customFormat="1" ht="15">
      <c r="B57" s="9" t="s">
        <v>92</v>
      </c>
      <c r="C57" s="25"/>
      <c r="D57" s="124"/>
      <c r="E57" s="293"/>
      <c r="F57" s="45"/>
      <c r="G57" s="127"/>
      <c r="H57" s="359"/>
      <c r="I57" s="1"/>
      <c r="J57" s="1"/>
      <c r="K57" s="18"/>
      <c r="L57" s="41"/>
      <c r="M57" s="41"/>
    </row>
    <row r="58" spans="2:13" s="47" customFormat="1" ht="15">
      <c r="B58" s="80" t="s">
        <v>516</v>
      </c>
      <c r="C58" s="92" t="s">
        <v>17</v>
      </c>
      <c r="D58" s="199">
        <v>10000000</v>
      </c>
      <c r="E58" s="295">
        <v>9959.85</v>
      </c>
      <c r="F58" s="33">
        <v>10.04</v>
      </c>
      <c r="G58" s="125">
        <v>3.2697</v>
      </c>
      <c r="H58" s="359" t="s">
        <v>517</v>
      </c>
      <c r="I58" s="1"/>
      <c r="J58" s="1"/>
      <c r="K58" s="18"/>
      <c r="L58" s="41"/>
      <c r="M58" s="41"/>
    </row>
    <row r="59" spans="2:13" s="47" customFormat="1" ht="15">
      <c r="B59" s="9" t="s">
        <v>25</v>
      </c>
      <c r="C59" s="25"/>
      <c r="D59" s="124"/>
      <c r="E59" s="360">
        <f>SUM(E58)</f>
        <v>9959.85</v>
      </c>
      <c r="F59" s="44">
        <f>SUM(F58)</f>
        <v>10.04</v>
      </c>
      <c r="G59" s="127"/>
      <c r="H59" s="359"/>
      <c r="I59" s="1"/>
      <c r="J59" s="1"/>
      <c r="K59" s="18"/>
      <c r="L59" s="41"/>
      <c r="M59" s="41"/>
    </row>
    <row r="60" spans="2:13" s="47" customFormat="1" ht="15">
      <c r="B60" s="29" t="s">
        <v>31</v>
      </c>
      <c r="C60" s="30"/>
      <c r="D60" s="31"/>
      <c r="E60" s="295"/>
      <c r="F60" s="33"/>
      <c r="G60" s="33"/>
      <c r="H60" s="119"/>
      <c r="I60" s="1"/>
      <c r="J60" s="1"/>
      <c r="K60" s="18"/>
      <c r="L60" s="41"/>
      <c r="M60" s="41"/>
    </row>
    <row r="61" spans="2:13" s="47" customFormat="1" ht="15">
      <c r="B61" s="29" t="s">
        <v>32</v>
      </c>
      <c r="C61" s="30"/>
      <c r="D61" s="31"/>
      <c r="E61" s="117">
        <v>6588.48</v>
      </c>
      <c r="F61" s="372">
        <v>6.64</v>
      </c>
      <c r="G61" s="91"/>
      <c r="H61" s="119"/>
      <c r="I61" s="1"/>
      <c r="J61" s="1"/>
      <c r="K61" s="18"/>
      <c r="L61" s="41"/>
      <c r="M61" s="41"/>
    </row>
    <row r="62" spans="2:13" s="47" customFormat="1" ht="15">
      <c r="B62" s="29" t="s">
        <v>33</v>
      </c>
      <c r="C62" s="30"/>
      <c r="D62" s="118"/>
      <c r="E62" s="117">
        <v>803.7499999999854</v>
      </c>
      <c r="F62" s="372">
        <v>0.79999999999999</v>
      </c>
      <c r="G62" s="361"/>
      <c r="H62" s="116"/>
      <c r="I62" s="1"/>
      <c r="J62" s="1"/>
      <c r="K62" s="18"/>
      <c r="L62" s="41"/>
      <c r="M62" s="41"/>
    </row>
    <row r="63" spans="2:13" s="47" customFormat="1" ht="15">
      <c r="B63" s="50" t="s">
        <v>34</v>
      </c>
      <c r="C63" s="50"/>
      <c r="D63" s="51"/>
      <c r="E63" s="292">
        <f>E62+E61+E45+E39+E56+E34+E50+E59</f>
        <v>99223.17999999996</v>
      </c>
      <c r="F63" s="53">
        <f>F62+F61+F45+F39+F56+F34+F50+F59</f>
        <v>100</v>
      </c>
      <c r="G63" s="54"/>
      <c r="H63" s="115"/>
      <c r="I63" s="1"/>
      <c r="J63" s="1"/>
      <c r="K63" s="18"/>
      <c r="L63" s="41"/>
      <c r="M63" s="41"/>
    </row>
    <row r="64" spans="2:11" s="61" customFormat="1" ht="15">
      <c r="B64" s="56" t="s">
        <v>97</v>
      </c>
      <c r="C64" s="57"/>
      <c r="D64" s="58"/>
      <c r="E64" s="59"/>
      <c r="F64" s="59"/>
      <c r="G64" s="59"/>
      <c r="H64" s="114"/>
      <c r="I64" s="1"/>
      <c r="J64" s="1"/>
      <c r="K64" s="3"/>
    </row>
    <row r="65" spans="2:10" ht="15">
      <c r="B65" s="537" t="s">
        <v>36</v>
      </c>
      <c r="C65" s="538"/>
      <c r="D65" s="538"/>
      <c r="E65" s="538"/>
      <c r="F65" s="538"/>
      <c r="G65" s="538"/>
      <c r="H65" s="539"/>
      <c r="J65" s="1"/>
    </row>
    <row r="66" spans="1:10" ht="15">
      <c r="A66" s="208"/>
      <c r="B66" s="3" t="s">
        <v>96</v>
      </c>
      <c r="C66" s="64"/>
      <c r="D66" s="64"/>
      <c r="E66" s="64"/>
      <c r="F66" s="64"/>
      <c r="G66" s="64"/>
      <c r="H66" s="181"/>
      <c r="J66" s="1"/>
    </row>
    <row r="67" spans="1:10" ht="15">
      <c r="A67" s="208"/>
      <c r="B67" s="333" t="s">
        <v>438</v>
      </c>
      <c r="C67" s="336"/>
      <c r="D67" s="336"/>
      <c r="E67" s="336"/>
      <c r="F67" s="336"/>
      <c r="G67" s="336"/>
      <c r="H67" s="338"/>
      <c r="J67" s="1"/>
    </row>
    <row r="68" spans="1:10" ht="15">
      <c r="A68" s="208"/>
      <c r="B68" s="282" t="s">
        <v>344</v>
      </c>
      <c r="C68" s="319"/>
      <c r="D68" s="319"/>
      <c r="E68" s="319"/>
      <c r="F68" s="319"/>
      <c r="G68" s="319"/>
      <c r="H68" s="320"/>
      <c r="J68" s="1"/>
    </row>
    <row r="69" spans="1:10" ht="26.25" customHeight="1">
      <c r="A69" s="208"/>
      <c r="B69" s="540" t="s">
        <v>412</v>
      </c>
      <c r="C69" s="540"/>
      <c r="D69" s="540"/>
      <c r="E69" s="540"/>
      <c r="F69" s="540"/>
      <c r="G69" s="540"/>
      <c r="H69" s="320"/>
      <c r="J69" s="1"/>
    </row>
    <row r="70" spans="1:10" ht="15">
      <c r="A70" s="208"/>
      <c r="B70" s="324" t="s">
        <v>413</v>
      </c>
      <c r="C70" s="541" t="s">
        <v>414</v>
      </c>
      <c r="D70" s="541"/>
      <c r="E70" s="541"/>
      <c r="F70" s="541"/>
      <c r="G70" s="319"/>
      <c r="H70" s="320"/>
      <c r="J70" s="1"/>
    </row>
    <row r="71" spans="1:10" ht="15">
      <c r="A71" s="208"/>
      <c r="B71" s="327" t="s">
        <v>416</v>
      </c>
      <c r="C71" s="533" t="s">
        <v>415</v>
      </c>
      <c r="D71" s="534"/>
      <c r="E71" s="534"/>
      <c r="F71" s="535"/>
      <c r="G71" s="319"/>
      <c r="H71" s="320"/>
      <c r="J71" s="1"/>
    </row>
    <row r="72" spans="1:10" ht="15">
      <c r="A72" s="208"/>
      <c r="B72" s="282"/>
      <c r="C72" s="64"/>
      <c r="D72" s="64"/>
      <c r="E72" s="64"/>
      <c r="F72" s="64"/>
      <c r="G72" s="64"/>
      <c r="H72" s="181"/>
      <c r="J72" s="1"/>
    </row>
    <row r="73" spans="1:10" ht="60">
      <c r="A73" s="208"/>
      <c r="B73" s="283" t="s">
        <v>561</v>
      </c>
      <c r="C73" s="64"/>
      <c r="D73" s="64"/>
      <c r="E73" s="64"/>
      <c r="F73" s="64"/>
      <c r="G73" s="64"/>
      <c r="H73" s="181"/>
      <c r="J73" s="1"/>
    </row>
    <row r="74" spans="1:10" ht="60">
      <c r="A74" s="208"/>
      <c r="B74" s="284" t="s">
        <v>354</v>
      </c>
      <c r="C74" s="284" t="s">
        <v>10</v>
      </c>
      <c r="D74" s="536" t="s">
        <v>345</v>
      </c>
      <c r="E74" s="536"/>
      <c r="F74" s="285" t="s">
        <v>346</v>
      </c>
      <c r="G74" s="64"/>
      <c r="H74" s="181"/>
      <c r="J74" s="1"/>
    </row>
    <row r="75" spans="1:10" ht="30">
      <c r="A75" s="208"/>
      <c r="B75" s="284"/>
      <c r="C75" s="284"/>
      <c r="D75" s="285" t="s">
        <v>347</v>
      </c>
      <c r="E75" s="284" t="s">
        <v>127</v>
      </c>
      <c r="F75" s="284"/>
      <c r="G75" s="64"/>
      <c r="H75" s="181"/>
      <c r="J75" s="1"/>
    </row>
    <row r="76" spans="1:10" ht="15">
      <c r="A76" s="208"/>
      <c r="B76" s="286" t="s">
        <v>348</v>
      </c>
      <c r="C76" s="287" t="s">
        <v>349</v>
      </c>
      <c r="D76" s="288">
        <v>0</v>
      </c>
      <c r="E76" s="289">
        <v>0</v>
      </c>
      <c r="F76" s="288">
        <v>545.56546</v>
      </c>
      <c r="G76" s="64"/>
      <c r="H76" s="181"/>
      <c r="J76" s="1"/>
    </row>
    <row r="77" spans="1:10" ht="15">
      <c r="A77" s="208"/>
      <c r="B77" s="286" t="s">
        <v>350</v>
      </c>
      <c r="C77" s="287" t="s">
        <v>351</v>
      </c>
      <c r="D77" s="288">
        <v>0</v>
      </c>
      <c r="E77" s="289">
        <v>0</v>
      </c>
      <c r="F77" s="288">
        <v>2180.504109589041</v>
      </c>
      <c r="G77" s="64"/>
      <c r="H77" s="181"/>
      <c r="J77" s="1"/>
    </row>
    <row r="78" spans="1:10" ht="15">
      <c r="A78" s="208"/>
      <c r="B78" s="362" t="s">
        <v>352</v>
      </c>
      <c r="C78" s="363" t="s">
        <v>353</v>
      </c>
      <c r="D78" s="364">
        <v>0</v>
      </c>
      <c r="E78" s="365">
        <v>0</v>
      </c>
      <c r="F78" s="364">
        <v>1090.7506849315068</v>
      </c>
      <c r="G78" s="64"/>
      <c r="H78" s="181"/>
      <c r="J78" s="1"/>
    </row>
    <row r="79" spans="1:10" ht="15">
      <c r="A79" s="208"/>
      <c r="B79" s="366" t="s">
        <v>416</v>
      </c>
      <c r="C79" s="287" t="s">
        <v>116</v>
      </c>
      <c r="D79" s="288">
        <v>0</v>
      </c>
      <c r="E79" s="289">
        <v>0</v>
      </c>
      <c r="F79" s="288">
        <v>1087.0794520547945</v>
      </c>
      <c r="G79" s="336"/>
      <c r="H79" s="357"/>
      <c r="J79" s="1"/>
    </row>
    <row r="80" ht="15">
      <c r="J80" s="1"/>
    </row>
    <row r="81" spans="5:10" ht="15">
      <c r="E81" s="68"/>
      <c r="J81" s="1"/>
    </row>
    <row r="82" ht="15">
      <c r="J82" s="1"/>
    </row>
    <row r="83" spans="5:10" ht="15">
      <c r="E83" s="68"/>
      <c r="J83" s="1"/>
    </row>
    <row r="84" ht="15">
      <c r="J84" s="1"/>
    </row>
    <row r="85" ht="15">
      <c r="J85" s="1"/>
    </row>
    <row r="86" ht="15">
      <c r="J86" s="1"/>
    </row>
    <row r="87" ht="15">
      <c r="J87" s="1"/>
    </row>
    <row r="88" ht="15">
      <c r="J88" s="1"/>
    </row>
    <row r="89" ht="15">
      <c r="J89" s="1"/>
    </row>
    <row r="90" ht="15">
      <c r="J90" s="1"/>
    </row>
  </sheetData>
  <sheetProtection/>
  <mergeCells count="7">
    <mergeCell ref="C71:F71"/>
    <mergeCell ref="D74:E74"/>
    <mergeCell ref="B1:H1"/>
    <mergeCell ref="B2:H2"/>
    <mergeCell ref="B65:H65"/>
    <mergeCell ref="B69:G69"/>
    <mergeCell ref="C70:F70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9.00390625" style="166" customWidth="1"/>
    <col min="2" max="4" width="13.57421875" style="166" customWidth="1"/>
    <col min="5" max="5" width="17.140625" style="166" customWidth="1"/>
    <col min="6" max="8" width="13.57421875" style="166" customWidth="1"/>
    <col min="9" max="9" width="0.2890625" style="166" customWidth="1"/>
    <col min="10" max="10" width="13.00390625" style="166" customWidth="1"/>
    <col min="11" max="12" width="14.7109375" style="166" customWidth="1"/>
    <col min="13" max="16384" width="9.140625" style="166" customWidth="1"/>
  </cols>
  <sheetData>
    <row r="1" spans="1:9" s="162" customFormat="1" ht="18" customHeight="1">
      <c r="A1" s="311" t="s">
        <v>2</v>
      </c>
      <c r="B1" s="296"/>
      <c r="C1" s="296"/>
      <c r="D1" s="296"/>
      <c r="E1" s="297"/>
      <c r="F1" s="296"/>
      <c r="G1" s="296"/>
      <c r="H1" s="296"/>
      <c r="I1" s="161"/>
    </row>
    <row r="2" spans="1:9" s="162" customFormat="1" ht="18" customHeight="1">
      <c r="A2" s="311" t="s">
        <v>382</v>
      </c>
      <c r="B2" s="296"/>
      <c r="C2" s="296"/>
      <c r="D2" s="296"/>
      <c r="E2" s="297"/>
      <c r="F2" s="296"/>
      <c r="G2" s="296"/>
      <c r="H2" s="296"/>
      <c r="I2" s="161"/>
    </row>
    <row r="3" spans="1:9" s="162" customFormat="1" ht="18" customHeight="1">
      <c r="A3" s="322" t="s">
        <v>559</v>
      </c>
      <c r="B3" s="296"/>
      <c r="C3" s="296"/>
      <c r="D3" s="296"/>
      <c r="E3" s="297"/>
      <c r="F3" s="296"/>
      <c r="G3" s="296"/>
      <c r="H3" s="296"/>
      <c r="I3" s="161"/>
    </row>
    <row r="4" spans="1:9" s="162" customFormat="1" ht="18" customHeight="1">
      <c r="A4" s="296"/>
      <c r="B4" s="296"/>
      <c r="C4" s="296"/>
      <c r="D4" s="296"/>
      <c r="E4" s="297"/>
      <c r="F4" s="296"/>
      <c r="G4" s="296"/>
      <c r="H4" s="296"/>
      <c r="I4" s="161"/>
    </row>
    <row r="5" spans="1:9" s="162" customFormat="1" ht="27" customHeight="1">
      <c r="A5" s="314" t="s">
        <v>125</v>
      </c>
      <c r="B5" s="314" t="s">
        <v>9</v>
      </c>
      <c r="C5" s="314" t="s">
        <v>5</v>
      </c>
      <c r="D5" s="314" t="s">
        <v>6</v>
      </c>
      <c r="E5" s="315" t="s">
        <v>126</v>
      </c>
      <c r="F5" s="314" t="s">
        <v>127</v>
      </c>
      <c r="G5" s="23" t="s">
        <v>447</v>
      </c>
      <c r="H5" s="314" t="s">
        <v>10</v>
      </c>
      <c r="I5" s="161"/>
    </row>
    <row r="6" spans="1:9" s="162" customFormat="1" ht="18" customHeight="1">
      <c r="A6" s="312" t="s">
        <v>11</v>
      </c>
      <c r="B6" s="299"/>
      <c r="C6" s="299"/>
      <c r="D6" s="299"/>
      <c r="E6" s="299"/>
      <c r="F6" s="299"/>
      <c r="G6" s="299"/>
      <c r="H6" s="299"/>
      <c r="I6" s="161"/>
    </row>
    <row r="7" spans="1:9" s="162" customFormat="1" ht="18" customHeight="1">
      <c r="A7" s="298"/>
      <c r="B7" s="300"/>
      <c r="C7" s="300"/>
      <c r="D7" s="300"/>
      <c r="E7" s="300"/>
      <c r="F7" s="300"/>
      <c r="G7" s="300"/>
      <c r="H7" s="300"/>
      <c r="I7" s="161"/>
    </row>
    <row r="8" spans="1:9" s="162" customFormat="1" ht="18" customHeight="1">
      <c r="A8" s="312" t="s">
        <v>37</v>
      </c>
      <c r="B8" s="301"/>
      <c r="C8" s="301"/>
      <c r="D8" s="301"/>
      <c r="E8" s="301"/>
      <c r="F8" s="302"/>
      <c r="G8" s="302"/>
      <c r="H8" s="302"/>
      <c r="I8" s="161"/>
    </row>
    <row r="9" spans="1:12" s="162" customFormat="1" ht="18" customHeight="1">
      <c r="A9" s="313" t="s">
        <v>128</v>
      </c>
      <c r="B9" s="301"/>
      <c r="C9" s="301"/>
      <c r="D9" s="301"/>
      <c r="E9" s="344">
        <v>142504.2922045</v>
      </c>
      <c r="F9" s="345">
        <v>99.84</v>
      </c>
      <c r="G9" s="345"/>
      <c r="H9" s="301"/>
      <c r="I9" s="163"/>
      <c r="K9" s="75"/>
      <c r="L9" s="75"/>
    </row>
    <row r="10" spans="1:12" s="162" customFormat="1" ht="18" customHeight="1">
      <c r="A10" s="313" t="s">
        <v>129</v>
      </c>
      <c r="B10" s="301"/>
      <c r="C10" s="301"/>
      <c r="D10" s="301"/>
      <c r="E10" s="344">
        <v>223.4321220999991</v>
      </c>
      <c r="F10" s="345">
        <v>0.16</v>
      </c>
      <c r="G10" s="345"/>
      <c r="H10" s="301"/>
      <c r="I10" s="164"/>
      <c r="J10" s="379"/>
      <c r="K10" s="77"/>
      <c r="L10" s="78"/>
    </row>
    <row r="11" spans="1:12" s="162" customFormat="1" ht="18" customHeight="1">
      <c r="A11" s="312" t="s">
        <v>130</v>
      </c>
      <c r="B11" s="301"/>
      <c r="C11" s="301"/>
      <c r="D11" s="301"/>
      <c r="E11" s="316">
        <f>SUM(E9:E10)</f>
        <v>142727.7243266</v>
      </c>
      <c r="F11" s="346">
        <f>SUM(F9:F10)</f>
        <v>100</v>
      </c>
      <c r="G11" s="346"/>
      <c r="H11" s="300"/>
      <c r="I11" s="161"/>
      <c r="K11" s="77"/>
      <c r="L11" s="78"/>
    </row>
    <row r="13" spans="1:5" ht="15">
      <c r="A13" s="340" t="s">
        <v>438</v>
      </c>
      <c r="E13" s="165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showGridLines="0" view="pageBreakPreview" zoomScale="80" zoomScaleSheetLayoutView="80" zoomScalePageLayoutView="0" workbookViewId="0" topLeftCell="B18">
      <selection activeCell="F56" sqref="F56"/>
    </sheetView>
  </sheetViews>
  <sheetFormatPr defaultColWidth="9.140625" defaultRowHeight="15"/>
  <cols>
    <col min="1" max="1" width="9.140625" style="2" hidden="1" customWidth="1"/>
    <col min="2" max="2" width="59.00390625" style="3" customWidth="1"/>
    <col min="3" max="3" width="25.00390625" style="3" bestFit="1" customWidth="1"/>
    <col min="4" max="4" width="16.28125" style="3" customWidth="1"/>
    <col min="5" max="7" width="15.421875" style="3" customWidth="1"/>
    <col min="8" max="8" width="22.00390625" style="66" customWidth="1"/>
    <col min="9" max="9" width="15.140625" style="1" bestFit="1" customWidth="1"/>
    <col min="10" max="10" width="16.57421875" style="2" bestFit="1" customWidth="1"/>
    <col min="11" max="12" width="10.8515625" style="2" bestFit="1" customWidth="1"/>
    <col min="13" max="16384" width="9.140625" style="2" customWidth="1"/>
  </cols>
  <sheetData>
    <row r="1" spans="1:8" ht="15" hidden="1">
      <c r="A1" s="24"/>
      <c r="B1" s="521" t="s">
        <v>0</v>
      </c>
      <c r="C1" s="522"/>
      <c r="D1" s="522"/>
      <c r="E1" s="522"/>
      <c r="F1" s="522"/>
      <c r="G1" s="522"/>
      <c r="H1" s="523"/>
    </row>
    <row r="2" spans="1:8" ht="15" hidden="1">
      <c r="A2" s="24"/>
      <c r="B2" s="524" t="s">
        <v>1</v>
      </c>
      <c r="C2" s="525"/>
      <c r="D2" s="525"/>
      <c r="E2" s="525"/>
      <c r="F2" s="525"/>
      <c r="G2" s="525"/>
      <c r="H2" s="526"/>
    </row>
    <row r="3" spans="1:8" ht="15">
      <c r="A3" s="24"/>
      <c r="B3" s="9" t="s">
        <v>2</v>
      </c>
      <c r="C3" s="69"/>
      <c r="D3" s="70"/>
      <c r="E3" s="71"/>
      <c r="F3" s="71"/>
      <c r="G3" s="71"/>
      <c r="H3" s="72"/>
    </row>
    <row r="4" spans="1:8" ht="15">
      <c r="A4" s="24"/>
      <c r="B4" s="9" t="s">
        <v>131</v>
      </c>
      <c r="C4" s="69"/>
      <c r="D4" s="73"/>
      <c r="E4" s="69"/>
      <c r="F4" s="69"/>
      <c r="G4" s="69"/>
      <c r="H4" s="74"/>
    </row>
    <row r="5" spans="1:8" ht="15">
      <c r="A5" s="24"/>
      <c r="B5" s="322" t="s">
        <v>559</v>
      </c>
      <c r="C5" s="15"/>
      <c r="D5" s="16"/>
      <c r="E5" s="15"/>
      <c r="F5" s="15"/>
      <c r="G5" s="15"/>
      <c r="H5" s="17"/>
    </row>
    <row r="6" spans="1:8" ht="15">
      <c r="A6" s="24"/>
      <c r="B6" s="9"/>
      <c r="C6" s="15"/>
      <c r="D6" s="16"/>
      <c r="E6" s="15"/>
      <c r="F6" s="15"/>
      <c r="G6" s="15"/>
      <c r="H6" s="17"/>
    </row>
    <row r="7" spans="2:9" s="24" customFormat="1" ht="34.5" customHeight="1">
      <c r="B7" s="20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447</v>
      </c>
      <c r="H7" s="23" t="s">
        <v>10</v>
      </c>
      <c r="I7" s="1"/>
    </row>
    <row r="8" spans="2:9" s="24" customFormat="1" ht="15">
      <c r="B8" s="29" t="s">
        <v>11</v>
      </c>
      <c r="C8" s="30"/>
      <c r="D8" s="31"/>
      <c r="E8" s="32"/>
      <c r="F8" s="33"/>
      <c r="G8" s="33"/>
      <c r="H8" s="46"/>
      <c r="I8" s="1"/>
    </row>
    <row r="9" spans="2:9" s="24" customFormat="1" ht="15">
      <c r="B9" s="29" t="s">
        <v>12</v>
      </c>
      <c r="C9" s="30"/>
      <c r="D9" s="31"/>
      <c r="E9" s="32"/>
      <c r="F9" s="33"/>
      <c r="G9" s="33"/>
      <c r="H9" s="34"/>
      <c r="I9" s="1"/>
    </row>
    <row r="10" spans="2:10" s="24" customFormat="1" ht="15">
      <c r="B10" s="35" t="s">
        <v>13</v>
      </c>
      <c r="C10" s="30"/>
      <c r="D10" s="36"/>
      <c r="E10" s="32"/>
      <c r="F10" s="33"/>
      <c r="G10" s="33"/>
      <c r="H10" s="34"/>
      <c r="I10" s="1"/>
      <c r="J10" s="1"/>
    </row>
    <row r="11" spans="2:10" s="24" customFormat="1" ht="15">
      <c r="B11" s="167" t="s">
        <v>63</v>
      </c>
      <c r="C11" s="30" t="s">
        <v>15</v>
      </c>
      <c r="D11" s="36">
        <v>2800</v>
      </c>
      <c r="E11" s="32">
        <v>30615.01</v>
      </c>
      <c r="F11" s="33">
        <v>4.51</v>
      </c>
      <c r="G11" s="33">
        <v>6.470000000000001</v>
      </c>
      <c r="H11" s="34" t="s">
        <v>139</v>
      </c>
      <c r="I11" s="1"/>
      <c r="J11" s="1"/>
    </row>
    <row r="12" spans="2:10" s="24" customFormat="1" ht="15">
      <c r="B12" s="167" t="s">
        <v>45</v>
      </c>
      <c r="C12" s="30" t="s">
        <v>15</v>
      </c>
      <c r="D12" s="36">
        <v>2450</v>
      </c>
      <c r="E12" s="32">
        <v>27671.58</v>
      </c>
      <c r="F12" s="33">
        <v>4.08</v>
      </c>
      <c r="G12" s="33">
        <v>6.430000000000001</v>
      </c>
      <c r="H12" s="34" t="s">
        <v>132</v>
      </c>
      <c r="I12" s="1"/>
      <c r="J12" s="1"/>
    </row>
    <row r="13" spans="2:10" s="24" customFormat="1" ht="15">
      <c r="B13" s="167" t="s">
        <v>47</v>
      </c>
      <c r="C13" s="30" t="s">
        <v>15</v>
      </c>
      <c r="D13" s="36">
        <v>2250</v>
      </c>
      <c r="E13" s="32">
        <v>23759.06</v>
      </c>
      <c r="F13" s="33">
        <v>3.5</v>
      </c>
      <c r="G13" s="33">
        <v>6.5562</v>
      </c>
      <c r="H13" s="34" t="s">
        <v>373</v>
      </c>
      <c r="I13" s="1"/>
      <c r="J13" s="1"/>
    </row>
    <row r="14" spans="2:10" s="24" customFormat="1" ht="15">
      <c r="B14" s="167" t="s">
        <v>23</v>
      </c>
      <c r="C14" s="30" t="s">
        <v>41</v>
      </c>
      <c r="D14" s="36">
        <v>2200</v>
      </c>
      <c r="E14" s="32">
        <v>23484.9</v>
      </c>
      <c r="F14" s="33">
        <v>3.46</v>
      </c>
      <c r="G14" s="33">
        <v>6.5367</v>
      </c>
      <c r="H14" s="34" t="s">
        <v>158</v>
      </c>
      <c r="I14" s="1"/>
      <c r="J14" s="1"/>
    </row>
    <row r="15" spans="2:10" s="24" customFormat="1" ht="15">
      <c r="B15" s="167" t="s">
        <v>365</v>
      </c>
      <c r="C15" s="30" t="s">
        <v>15</v>
      </c>
      <c r="D15" s="36">
        <v>2100</v>
      </c>
      <c r="E15" s="32">
        <v>22988.24</v>
      </c>
      <c r="F15" s="33">
        <v>3.39</v>
      </c>
      <c r="G15" s="33">
        <v>6.09</v>
      </c>
      <c r="H15" s="34" t="s">
        <v>369</v>
      </c>
      <c r="I15" s="1"/>
      <c r="J15" s="1"/>
    </row>
    <row r="16" spans="2:10" s="24" customFormat="1" ht="15">
      <c r="B16" s="167" t="s">
        <v>365</v>
      </c>
      <c r="C16" s="30" t="s">
        <v>15</v>
      </c>
      <c r="D16" s="36">
        <v>1650</v>
      </c>
      <c r="E16" s="32">
        <v>18614.39</v>
      </c>
      <c r="F16" s="33">
        <v>2.74</v>
      </c>
      <c r="G16" s="33">
        <v>6.09</v>
      </c>
      <c r="H16" s="34" t="s">
        <v>136</v>
      </c>
      <c r="I16" s="1"/>
      <c r="J16" s="1"/>
    </row>
    <row r="17" spans="2:18" s="24" customFormat="1" ht="15">
      <c r="B17" s="167" t="s">
        <v>57</v>
      </c>
      <c r="C17" s="30" t="s">
        <v>15</v>
      </c>
      <c r="D17" s="36">
        <v>1550</v>
      </c>
      <c r="E17" s="32">
        <v>17993.96</v>
      </c>
      <c r="F17" s="38">
        <v>2.65</v>
      </c>
      <c r="G17" s="33">
        <v>6.375</v>
      </c>
      <c r="H17" s="34" t="s">
        <v>138</v>
      </c>
      <c r="I17" s="1"/>
      <c r="J17" s="75"/>
      <c r="K17" s="75"/>
      <c r="L17" s="2"/>
      <c r="M17" s="168"/>
      <c r="N17" s="2"/>
      <c r="O17" s="2"/>
      <c r="P17" s="2"/>
      <c r="Q17" s="2"/>
      <c r="R17" s="2"/>
    </row>
    <row r="18" spans="2:18" s="24" customFormat="1" ht="15">
      <c r="B18" s="167" t="s">
        <v>14</v>
      </c>
      <c r="C18" s="30" t="s">
        <v>15</v>
      </c>
      <c r="D18" s="36">
        <v>1550</v>
      </c>
      <c r="E18" s="32">
        <v>16931.72</v>
      </c>
      <c r="F18" s="38">
        <v>2.5</v>
      </c>
      <c r="G18" s="33">
        <v>6.710000000000001</v>
      </c>
      <c r="H18" s="34" t="s">
        <v>151</v>
      </c>
      <c r="I18" s="1"/>
      <c r="J18" s="75"/>
      <c r="K18" s="75"/>
      <c r="L18" s="2"/>
      <c r="M18" s="168"/>
      <c r="N18" s="2"/>
      <c r="O18" s="2"/>
      <c r="P18" s="2"/>
      <c r="Q18" s="2"/>
      <c r="R18" s="2"/>
    </row>
    <row r="19" spans="2:18" s="24" customFormat="1" ht="15">
      <c r="B19" s="167" t="s">
        <v>14</v>
      </c>
      <c r="C19" s="30" t="s">
        <v>15</v>
      </c>
      <c r="D19" s="36">
        <v>1450</v>
      </c>
      <c r="E19" s="32">
        <v>16898.99</v>
      </c>
      <c r="F19" s="38">
        <v>2.49</v>
      </c>
      <c r="G19" s="33">
        <v>6.710000000000001</v>
      </c>
      <c r="H19" s="34" t="s">
        <v>16</v>
      </c>
      <c r="I19" s="1"/>
      <c r="J19" s="75"/>
      <c r="K19" s="75"/>
      <c r="L19" s="2"/>
      <c r="M19" s="168"/>
      <c r="N19" s="2"/>
      <c r="O19" s="2"/>
      <c r="P19" s="2"/>
      <c r="Q19" s="2"/>
      <c r="R19" s="2"/>
    </row>
    <row r="20" spans="2:18" s="24" customFormat="1" ht="15">
      <c r="B20" s="167" t="s">
        <v>63</v>
      </c>
      <c r="C20" s="30" t="s">
        <v>15</v>
      </c>
      <c r="D20" s="36">
        <v>1500</v>
      </c>
      <c r="E20" s="32">
        <v>16722.1</v>
      </c>
      <c r="F20" s="38">
        <v>2.47</v>
      </c>
      <c r="G20" s="33">
        <v>6.470000000000001</v>
      </c>
      <c r="H20" s="34" t="s">
        <v>134</v>
      </c>
      <c r="I20" s="1"/>
      <c r="J20" s="75"/>
      <c r="K20" s="75"/>
      <c r="L20" s="2"/>
      <c r="M20" s="168"/>
      <c r="N20" s="2"/>
      <c r="O20" s="2"/>
      <c r="P20" s="2"/>
      <c r="Q20" s="2"/>
      <c r="R20" s="2"/>
    </row>
    <row r="21" spans="2:18" s="24" customFormat="1" ht="15">
      <c r="B21" s="167" t="s">
        <v>42</v>
      </c>
      <c r="C21" s="30" t="s">
        <v>15</v>
      </c>
      <c r="D21" s="36">
        <v>1300</v>
      </c>
      <c r="E21" s="32">
        <v>15291.65</v>
      </c>
      <c r="F21" s="38">
        <v>2.25</v>
      </c>
      <c r="G21" s="33">
        <v>6.845999999999999</v>
      </c>
      <c r="H21" s="34" t="s">
        <v>133</v>
      </c>
      <c r="I21" s="1"/>
      <c r="J21" s="39"/>
      <c r="K21" s="40"/>
      <c r="L21" s="2"/>
      <c r="M21" s="168"/>
      <c r="N21" s="2"/>
      <c r="O21" s="2"/>
      <c r="P21" s="2"/>
      <c r="Q21" s="2"/>
      <c r="R21" s="2"/>
    </row>
    <row r="22" spans="2:18" s="24" customFormat="1" ht="15">
      <c r="B22" s="167" t="s">
        <v>47</v>
      </c>
      <c r="C22" s="30" t="s">
        <v>15</v>
      </c>
      <c r="D22" s="36">
        <v>1350</v>
      </c>
      <c r="E22" s="32">
        <v>14677.59</v>
      </c>
      <c r="F22" s="38">
        <v>2.16</v>
      </c>
      <c r="G22" s="33">
        <v>6.550000000000001</v>
      </c>
      <c r="H22" s="34" t="s">
        <v>167</v>
      </c>
      <c r="I22" s="1"/>
      <c r="J22" s="39"/>
      <c r="K22" s="40"/>
      <c r="L22" s="2"/>
      <c r="M22" s="168"/>
      <c r="N22" s="2"/>
      <c r="O22" s="2"/>
      <c r="P22" s="2"/>
      <c r="Q22" s="2"/>
      <c r="R22" s="2"/>
    </row>
    <row r="23" spans="2:18" s="24" customFormat="1" ht="15">
      <c r="B23" s="167" t="s">
        <v>55</v>
      </c>
      <c r="C23" s="30" t="s">
        <v>15</v>
      </c>
      <c r="D23" s="36">
        <v>1250</v>
      </c>
      <c r="E23" s="32">
        <v>13541.18</v>
      </c>
      <c r="F23" s="38">
        <v>2</v>
      </c>
      <c r="G23" s="33">
        <v>6.4425</v>
      </c>
      <c r="H23" s="34" t="s">
        <v>471</v>
      </c>
      <c r="I23" s="1"/>
      <c r="J23" s="39"/>
      <c r="K23" s="40"/>
      <c r="L23" s="2"/>
      <c r="M23" s="168"/>
      <c r="N23" s="2"/>
      <c r="O23" s="2"/>
      <c r="P23" s="2"/>
      <c r="Q23" s="2"/>
      <c r="R23" s="2"/>
    </row>
    <row r="24" spans="2:18" s="24" customFormat="1" ht="15">
      <c r="B24" s="167" t="s">
        <v>14</v>
      </c>
      <c r="C24" s="30" t="s">
        <v>15</v>
      </c>
      <c r="D24" s="36">
        <v>1150</v>
      </c>
      <c r="E24" s="32">
        <v>12494.12</v>
      </c>
      <c r="F24" s="38">
        <v>1.84</v>
      </c>
      <c r="G24" s="33">
        <v>6.710000000000001</v>
      </c>
      <c r="H24" s="34" t="s">
        <v>408</v>
      </c>
      <c r="I24" s="1"/>
      <c r="J24" s="39"/>
      <c r="K24" s="40"/>
      <c r="L24" s="2"/>
      <c r="M24" s="168"/>
      <c r="N24" s="2"/>
      <c r="O24" s="2"/>
      <c r="P24" s="2"/>
      <c r="Q24" s="2"/>
      <c r="R24" s="2"/>
    </row>
    <row r="25" spans="2:18" s="24" customFormat="1" ht="15">
      <c r="B25" s="167" t="s">
        <v>57</v>
      </c>
      <c r="C25" s="30" t="s">
        <v>15</v>
      </c>
      <c r="D25" s="36">
        <v>1050</v>
      </c>
      <c r="E25" s="32">
        <v>11471.67</v>
      </c>
      <c r="F25" s="38">
        <v>1.69</v>
      </c>
      <c r="G25" s="33">
        <v>6.088699999999999</v>
      </c>
      <c r="H25" s="34" t="s">
        <v>172</v>
      </c>
      <c r="I25" s="1"/>
      <c r="J25" s="178"/>
      <c r="K25" s="85"/>
      <c r="L25" s="2"/>
      <c r="M25" s="168"/>
      <c r="N25" s="2"/>
      <c r="O25" s="2"/>
      <c r="P25" s="2"/>
      <c r="Q25" s="2"/>
      <c r="R25" s="2"/>
    </row>
    <row r="26" spans="2:18" s="24" customFormat="1" ht="15">
      <c r="B26" s="167" t="s">
        <v>42</v>
      </c>
      <c r="C26" s="30" t="s">
        <v>15</v>
      </c>
      <c r="D26" s="36">
        <v>1000</v>
      </c>
      <c r="E26" s="32">
        <v>11055.98</v>
      </c>
      <c r="F26" s="38">
        <v>1.63</v>
      </c>
      <c r="G26" s="33">
        <v>6.835999999999999</v>
      </c>
      <c r="H26" s="34" t="s">
        <v>370</v>
      </c>
      <c r="I26" s="1"/>
      <c r="J26" s="178"/>
      <c r="K26" s="85"/>
      <c r="L26" s="2"/>
      <c r="M26" s="168"/>
      <c r="N26" s="2"/>
      <c r="O26" s="2"/>
      <c r="P26" s="2"/>
      <c r="Q26" s="2"/>
      <c r="R26" s="2"/>
    </row>
    <row r="27" spans="2:18" s="24" customFormat="1" ht="15">
      <c r="B27" s="167" t="s">
        <v>53</v>
      </c>
      <c r="C27" s="30" t="s">
        <v>39</v>
      </c>
      <c r="D27" s="36">
        <v>950</v>
      </c>
      <c r="E27" s="32">
        <v>10855.38</v>
      </c>
      <c r="F27" s="38">
        <v>1.6</v>
      </c>
      <c r="G27" s="33">
        <v>6.660000000000001</v>
      </c>
      <c r="H27" s="34" t="s">
        <v>137</v>
      </c>
      <c r="I27" s="1"/>
      <c r="J27" s="178"/>
      <c r="K27" s="85"/>
      <c r="L27" s="2"/>
      <c r="M27" s="168"/>
      <c r="N27" s="2"/>
      <c r="O27" s="2"/>
      <c r="P27" s="2"/>
      <c r="Q27" s="2"/>
      <c r="R27" s="2"/>
    </row>
    <row r="28" spans="2:18" s="24" customFormat="1" ht="15">
      <c r="B28" s="167" t="s">
        <v>23</v>
      </c>
      <c r="C28" s="30" t="s">
        <v>41</v>
      </c>
      <c r="D28" s="36">
        <v>900</v>
      </c>
      <c r="E28" s="32">
        <v>9711.21</v>
      </c>
      <c r="F28" s="38">
        <v>1.43</v>
      </c>
      <c r="G28" s="33">
        <v>6.536599999999999</v>
      </c>
      <c r="H28" s="34" t="s">
        <v>372</v>
      </c>
      <c r="I28" s="1"/>
      <c r="J28" s="178"/>
      <c r="K28" s="85"/>
      <c r="L28" s="2"/>
      <c r="M28" s="168"/>
      <c r="N28" s="2"/>
      <c r="O28" s="2"/>
      <c r="P28" s="2"/>
      <c r="Q28" s="2"/>
      <c r="R28" s="2"/>
    </row>
    <row r="29" spans="2:18" s="24" customFormat="1" ht="15">
      <c r="B29" s="167" t="s">
        <v>59</v>
      </c>
      <c r="C29" s="30" t="s">
        <v>15</v>
      </c>
      <c r="D29" s="36">
        <v>750</v>
      </c>
      <c r="E29" s="32">
        <v>8599.79</v>
      </c>
      <c r="F29" s="38">
        <v>1.27</v>
      </c>
      <c r="G29" s="33">
        <v>6.519500000000001</v>
      </c>
      <c r="H29" s="34" t="s">
        <v>145</v>
      </c>
      <c r="I29" s="1"/>
      <c r="J29" s="178"/>
      <c r="K29" s="85"/>
      <c r="L29" s="2"/>
      <c r="M29" s="168"/>
      <c r="N29" s="2"/>
      <c r="O29" s="2"/>
      <c r="P29" s="2"/>
      <c r="Q29" s="2"/>
      <c r="R29" s="2"/>
    </row>
    <row r="30" spans="2:18" s="24" customFormat="1" ht="15">
      <c r="B30" s="167" t="s">
        <v>23</v>
      </c>
      <c r="C30" s="30" t="s">
        <v>15</v>
      </c>
      <c r="D30" s="36">
        <v>750</v>
      </c>
      <c r="E30" s="32">
        <v>8539.71</v>
      </c>
      <c r="F30" s="38">
        <v>1.26</v>
      </c>
      <c r="G30" s="33">
        <v>6.6</v>
      </c>
      <c r="H30" s="34" t="s">
        <v>141</v>
      </c>
      <c r="I30" s="1"/>
      <c r="J30" s="178"/>
      <c r="K30" s="85"/>
      <c r="L30" s="2"/>
      <c r="M30" s="168"/>
      <c r="N30" s="2"/>
      <c r="O30" s="2"/>
      <c r="P30" s="2"/>
      <c r="Q30" s="2"/>
      <c r="R30" s="2"/>
    </row>
    <row r="31" spans="2:18" s="24" customFormat="1" ht="15">
      <c r="B31" s="167" t="s">
        <v>53</v>
      </c>
      <c r="C31" s="30" t="s">
        <v>39</v>
      </c>
      <c r="D31" s="36">
        <v>650</v>
      </c>
      <c r="E31" s="32">
        <v>7457.99</v>
      </c>
      <c r="F31" s="38">
        <v>1.1</v>
      </c>
      <c r="G31" s="33">
        <v>6.660000000000001</v>
      </c>
      <c r="H31" s="34" t="s">
        <v>140</v>
      </c>
      <c r="I31" s="1"/>
      <c r="J31" s="178"/>
      <c r="K31" s="85"/>
      <c r="L31" s="2"/>
      <c r="M31" s="168"/>
      <c r="N31" s="2"/>
      <c r="O31" s="2"/>
      <c r="P31" s="2"/>
      <c r="Q31" s="2"/>
      <c r="R31" s="2"/>
    </row>
    <row r="32" spans="2:18" s="24" customFormat="1" ht="15">
      <c r="B32" s="167" t="s">
        <v>47</v>
      </c>
      <c r="C32" s="30" t="s">
        <v>39</v>
      </c>
      <c r="D32" s="36">
        <v>600</v>
      </c>
      <c r="E32" s="32">
        <v>6790.21</v>
      </c>
      <c r="F32" s="38">
        <v>1</v>
      </c>
      <c r="G32" s="33">
        <v>6.56</v>
      </c>
      <c r="H32" s="34" t="s">
        <v>142</v>
      </c>
      <c r="I32" s="1"/>
      <c r="J32" s="178"/>
      <c r="K32" s="85"/>
      <c r="L32" s="2"/>
      <c r="M32" s="168"/>
      <c r="N32" s="2"/>
      <c r="O32" s="2"/>
      <c r="P32" s="2"/>
      <c r="Q32" s="2"/>
      <c r="R32" s="2"/>
    </row>
    <row r="33" spans="2:18" s="24" customFormat="1" ht="15">
      <c r="B33" s="167" t="s">
        <v>14</v>
      </c>
      <c r="C33" s="30" t="s">
        <v>15</v>
      </c>
      <c r="D33" s="36">
        <v>600</v>
      </c>
      <c r="E33" s="32">
        <v>6592.57</v>
      </c>
      <c r="F33" s="38">
        <v>0.97</v>
      </c>
      <c r="G33" s="33">
        <v>6.710000000000001</v>
      </c>
      <c r="H33" s="34" t="s">
        <v>389</v>
      </c>
      <c r="I33" s="1"/>
      <c r="J33" s="178"/>
      <c r="K33" s="85"/>
      <c r="L33" s="2"/>
      <c r="M33" s="168"/>
      <c r="N33" s="2"/>
      <c r="O33" s="2"/>
      <c r="P33" s="2"/>
      <c r="Q33" s="2"/>
      <c r="R33" s="2"/>
    </row>
    <row r="34" spans="2:18" s="24" customFormat="1" ht="15">
      <c r="B34" s="167" t="s">
        <v>59</v>
      </c>
      <c r="C34" s="30" t="s">
        <v>15</v>
      </c>
      <c r="D34" s="36">
        <v>550</v>
      </c>
      <c r="E34" s="32">
        <v>5883.46</v>
      </c>
      <c r="F34" s="38">
        <v>0.87</v>
      </c>
      <c r="G34" s="33">
        <v>6.6549</v>
      </c>
      <c r="H34" s="34" t="s">
        <v>537</v>
      </c>
      <c r="I34" s="1"/>
      <c r="J34" s="1"/>
      <c r="K34" s="2"/>
      <c r="L34" s="2"/>
      <c r="M34" s="168"/>
      <c r="N34" s="2"/>
      <c r="O34" s="2"/>
      <c r="P34" s="2"/>
      <c r="Q34" s="2"/>
      <c r="R34" s="2"/>
    </row>
    <row r="35" spans="2:18" s="24" customFormat="1" ht="15">
      <c r="B35" s="167" t="s">
        <v>23</v>
      </c>
      <c r="C35" s="30" t="s">
        <v>15</v>
      </c>
      <c r="D35" s="36">
        <v>500</v>
      </c>
      <c r="E35" s="32">
        <v>5657.48</v>
      </c>
      <c r="F35" s="38">
        <v>0.83</v>
      </c>
      <c r="G35" s="33">
        <v>6.6</v>
      </c>
      <c r="H35" s="34" t="s">
        <v>144</v>
      </c>
      <c r="I35" s="1"/>
      <c r="J35" s="1"/>
      <c r="K35" s="2"/>
      <c r="L35" s="2"/>
      <c r="M35" s="168"/>
      <c r="N35" s="2"/>
      <c r="O35" s="2"/>
      <c r="P35" s="2"/>
      <c r="Q35" s="2"/>
      <c r="R35" s="2"/>
    </row>
    <row r="36" spans="2:18" s="24" customFormat="1" ht="15">
      <c r="B36" s="167" t="s">
        <v>14</v>
      </c>
      <c r="C36" s="30" t="s">
        <v>15</v>
      </c>
      <c r="D36" s="36">
        <v>500</v>
      </c>
      <c r="E36" s="32">
        <v>5573.46</v>
      </c>
      <c r="F36" s="38">
        <v>0.82</v>
      </c>
      <c r="G36" s="33">
        <v>6.710000000000001</v>
      </c>
      <c r="H36" s="34" t="s">
        <v>371</v>
      </c>
      <c r="I36" s="1"/>
      <c r="J36" s="1"/>
      <c r="K36" s="2"/>
      <c r="L36" s="2"/>
      <c r="M36" s="168"/>
      <c r="N36" s="2"/>
      <c r="O36" s="2"/>
      <c r="P36" s="2"/>
      <c r="Q36" s="2"/>
      <c r="R36" s="2"/>
    </row>
    <row r="37" spans="2:18" s="24" customFormat="1" ht="15">
      <c r="B37" s="167" t="s">
        <v>149</v>
      </c>
      <c r="C37" s="30" t="s">
        <v>135</v>
      </c>
      <c r="D37" s="36">
        <v>450</v>
      </c>
      <c r="E37" s="32">
        <v>5487.07</v>
      </c>
      <c r="F37" s="38">
        <v>0.81</v>
      </c>
      <c r="G37" s="33">
        <v>6.7</v>
      </c>
      <c r="H37" s="34" t="s">
        <v>150</v>
      </c>
      <c r="I37" s="1"/>
      <c r="J37" s="1"/>
      <c r="K37" s="2"/>
      <c r="L37" s="2"/>
      <c r="M37" s="168"/>
      <c r="N37" s="2"/>
      <c r="O37" s="2"/>
      <c r="P37" s="2"/>
      <c r="Q37" s="2"/>
      <c r="R37" s="2"/>
    </row>
    <row r="38" spans="2:18" s="24" customFormat="1" ht="15">
      <c r="B38" s="167" t="s">
        <v>42</v>
      </c>
      <c r="C38" s="30" t="s">
        <v>15</v>
      </c>
      <c r="D38" s="36">
        <v>500</v>
      </c>
      <c r="E38" s="32">
        <v>5495.56</v>
      </c>
      <c r="F38" s="38">
        <v>0.81</v>
      </c>
      <c r="G38" s="33">
        <v>6.845999999999999</v>
      </c>
      <c r="H38" s="34" t="s">
        <v>148</v>
      </c>
      <c r="I38" s="1"/>
      <c r="J38" s="1"/>
      <c r="K38" s="2"/>
      <c r="L38" s="2"/>
      <c r="M38" s="168"/>
      <c r="N38" s="2"/>
      <c r="O38" s="2"/>
      <c r="P38" s="2"/>
      <c r="Q38" s="2"/>
      <c r="R38" s="2"/>
    </row>
    <row r="39" spans="2:18" s="24" customFormat="1" ht="15">
      <c r="B39" s="167" t="s">
        <v>57</v>
      </c>
      <c r="C39" s="30" t="s">
        <v>15</v>
      </c>
      <c r="D39" s="36">
        <v>500</v>
      </c>
      <c r="E39" s="32">
        <v>5485.55</v>
      </c>
      <c r="F39" s="38">
        <v>0.81</v>
      </c>
      <c r="G39" s="33">
        <v>6.4399</v>
      </c>
      <c r="H39" s="34" t="s">
        <v>396</v>
      </c>
      <c r="I39" s="1"/>
      <c r="J39" s="1"/>
      <c r="K39" s="2"/>
      <c r="L39" s="2"/>
      <c r="M39" s="168"/>
      <c r="N39" s="2"/>
      <c r="O39" s="2"/>
      <c r="P39" s="2"/>
      <c r="Q39" s="2"/>
      <c r="R39" s="2"/>
    </row>
    <row r="40" spans="2:18" s="24" customFormat="1" ht="15">
      <c r="B40" s="167" t="s">
        <v>47</v>
      </c>
      <c r="C40" s="30" t="s">
        <v>15</v>
      </c>
      <c r="D40" s="36">
        <v>450</v>
      </c>
      <c r="E40" s="32">
        <v>5035.94</v>
      </c>
      <c r="F40" s="38">
        <v>0.74</v>
      </c>
      <c r="G40" s="33">
        <v>6.550000000000001</v>
      </c>
      <c r="H40" s="34" t="s">
        <v>153</v>
      </c>
      <c r="I40" s="1"/>
      <c r="J40" s="1"/>
      <c r="K40" s="2"/>
      <c r="L40" s="2"/>
      <c r="M40" s="168"/>
      <c r="N40" s="2"/>
      <c r="O40" s="2"/>
      <c r="P40" s="2"/>
      <c r="Q40" s="2"/>
      <c r="R40" s="2"/>
    </row>
    <row r="41" spans="2:18" s="24" customFormat="1" ht="15">
      <c r="B41" s="167" t="s">
        <v>23</v>
      </c>
      <c r="C41" s="30" t="s">
        <v>15</v>
      </c>
      <c r="D41" s="36">
        <v>350</v>
      </c>
      <c r="E41" s="32">
        <v>4055.38</v>
      </c>
      <c r="F41" s="38">
        <v>0.6</v>
      </c>
      <c r="G41" s="33">
        <v>6.597899999999999</v>
      </c>
      <c r="H41" s="34" t="s">
        <v>24</v>
      </c>
      <c r="I41" s="1"/>
      <c r="J41" s="1"/>
      <c r="K41" s="2"/>
      <c r="L41" s="2"/>
      <c r="M41" s="168"/>
      <c r="N41" s="2"/>
      <c r="O41" s="2"/>
      <c r="P41" s="2"/>
      <c r="Q41" s="2"/>
      <c r="R41" s="2"/>
    </row>
    <row r="42" spans="2:18" s="24" customFormat="1" ht="15">
      <c r="B42" s="167" t="s">
        <v>23</v>
      </c>
      <c r="C42" s="30" t="s">
        <v>15</v>
      </c>
      <c r="D42" s="36">
        <v>350</v>
      </c>
      <c r="E42" s="32">
        <v>4064.06</v>
      </c>
      <c r="F42" s="38">
        <v>0.6</v>
      </c>
      <c r="G42" s="33">
        <v>6.6</v>
      </c>
      <c r="H42" s="34" t="s">
        <v>152</v>
      </c>
      <c r="I42" s="1"/>
      <c r="J42" s="1"/>
      <c r="K42" s="2"/>
      <c r="L42" s="2"/>
      <c r="M42" s="168"/>
      <c r="N42" s="2"/>
      <c r="O42" s="2"/>
      <c r="P42" s="2"/>
      <c r="Q42" s="2"/>
      <c r="R42" s="2"/>
    </row>
    <row r="43" spans="2:18" s="24" customFormat="1" ht="15">
      <c r="B43" s="167" t="s">
        <v>23</v>
      </c>
      <c r="C43" s="30" t="s">
        <v>15</v>
      </c>
      <c r="D43" s="36">
        <v>300</v>
      </c>
      <c r="E43" s="32">
        <v>3409.39</v>
      </c>
      <c r="F43" s="38">
        <v>0.5</v>
      </c>
      <c r="G43" s="33">
        <v>6.434999999999999</v>
      </c>
      <c r="H43" s="34" t="s">
        <v>154</v>
      </c>
      <c r="I43" s="1"/>
      <c r="J43" s="1"/>
      <c r="K43" s="2"/>
      <c r="L43" s="2"/>
      <c r="M43" s="168"/>
      <c r="N43" s="2"/>
      <c r="O43" s="2"/>
      <c r="P43" s="2"/>
      <c r="Q43" s="2"/>
      <c r="R43" s="2"/>
    </row>
    <row r="44" spans="2:18" s="24" customFormat="1" ht="15">
      <c r="B44" s="167" t="s">
        <v>47</v>
      </c>
      <c r="C44" s="30" t="s">
        <v>15</v>
      </c>
      <c r="D44" s="36">
        <v>279</v>
      </c>
      <c r="E44" s="32">
        <v>3165.64</v>
      </c>
      <c r="F44" s="38">
        <v>0.47</v>
      </c>
      <c r="G44" s="33">
        <v>6.56</v>
      </c>
      <c r="H44" s="34" t="s">
        <v>143</v>
      </c>
      <c r="I44" s="1"/>
      <c r="J44" s="1"/>
      <c r="K44" s="2"/>
      <c r="L44" s="2"/>
      <c r="M44" s="168"/>
      <c r="N44" s="2"/>
      <c r="O44" s="2"/>
      <c r="P44" s="2"/>
      <c r="Q44" s="2"/>
      <c r="R44" s="2"/>
    </row>
    <row r="45" spans="2:18" s="24" customFormat="1" ht="15">
      <c r="B45" s="167" t="s">
        <v>53</v>
      </c>
      <c r="C45" s="30" t="s">
        <v>41</v>
      </c>
      <c r="D45" s="36">
        <v>250</v>
      </c>
      <c r="E45" s="32">
        <v>2882.96</v>
      </c>
      <c r="F45" s="38">
        <v>0.43</v>
      </c>
      <c r="G45" s="33">
        <v>6.484999999999999</v>
      </c>
      <c r="H45" s="34" t="s">
        <v>155</v>
      </c>
      <c r="I45" s="1"/>
      <c r="J45" s="1"/>
      <c r="K45" s="2"/>
      <c r="L45" s="2"/>
      <c r="M45" s="168"/>
      <c r="N45" s="2"/>
      <c r="O45" s="2"/>
      <c r="P45" s="2"/>
      <c r="Q45" s="2"/>
      <c r="R45" s="2"/>
    </row>
    <row r="46" spans="2:18" s="24" customFormat="1" ht="15">
      <c r="B46" s="167" t="s">
        <v>47</v>
      </c>
      <c r="C46" s="30" t="s">
        <v>15</v>
      </c>
      <c r="D46" s="36">
        <v>250</v>
      </c>
      <c r="E46" s="32">
        <v>2866.9</v>
      </c>
      <c r="F46" s="38">
        <v>0.42</v>
      </c>
      <c r="G46" s="33">
        <v>6.422499999999999</v>
      </c>
      <c r="H46" s="34" t="s">
        <v>156</v>
      </c>
      <c r="I46" s="1"/>
      <c r="J46" s="1"/>
      <c r="K46" s="2"/>
      <c r="L46" s="2"/>
      <c r="M46" s="168"/>
      <c r="N46" s="2"/>
      <c r="O46" s="2"/>
      <c r="P46" s="2"/>
      <c r="Q46" s="2"/>
      <c r="R46" s="2"/>
    </row>
    <row r="47" spans="2:18" s="24" customFormat="1" ht="15">
      <c r="B47" s="167" t="s">
        <v>47</v>
      </c>
      <c r="C47" s="30" t="s">
        <v>39</v>
      </c>
      <c r="D47" s="36">
        <v>250</v>
      </c>
      <c r="E47" s="32">
        <v>2811.74</v>
      </c>
      <c r="F47" s="38">
        <v>0.41</v>
      </c>
      <c r="G47" s="33">
        <v>6.08</v>
      </c>
      <c r="H47" s="34" t="s">
        <v>159</v>
      </c>
      <c r="I47" s="1"/>
      <c r="J47" s="1"/>
      <c r="K47" s="2"/>
      <c r="L47" s="2"/>
      <c r="M47" s="168"/>
      <c r="N47" s="2"/>
      <c r="O47" s="2"/>
      <c r="P47" s="2"/>
      <c r="Q47" s="2"/>
      <c r="R47" s="2"/>
    </row>
    <row r="48" spans="2:18" s="24" customFormat="1" ht="15">
      <c r="B48" s="167" t="s">
        <v>14</v>
      </c>
      <c r="C48" s="30" t="s">
        <v>15</v>
      </c>
      <c r="D48" s="36">
        <v>250</v>
      </c>
      <c r="E48" s="32">
        <v>2755.95</v>
      </c>
      <c r="F48" s="38">
        <v>0.41</v>
      </c>
      <c r="G48" s="33">
        <v>6.710000000000001</v>
      </c>
      <c r="H48" s="34" t="s">
        <v>146</v>
      </c>
      <c r="I48" s="1"/>
      <c r="J48" s="1"/>
      <c r="K48" s="2"/>
      <c r="L48" s="2"/>
      <c r="M48" s="168"/>
      <c r="N48" s="2"/>
      <c r="O48" s="2"/>
      <c r="P48" s="2"/>
      <c r="Q48" s="2"/>
      <c r="R48" s="2"/>
    </row>
    <row r="49" spans="2:18" s="24" customFormat="1" ht="15">
      <c r="B49" s="167" t="s">
        <v>14</v>
      </c>
      <c r="C49" s="30" t="s">
        <v>15</v>
      </c>
      <c r="D49" s="36">
        <v>200</v>
      </c>
      <c r="E49" s="32">
        <v>2383.1</v>
      </c>
      <c r="F49" s="38">
        <v>0.35</v>
      </c>
      <c r="G49" s="33">
        <v>6.710000000000001</v>
      </c>
      <c r="H49" s="34" t="s">
        <v>161</v>
      </c>
      <c r="I49" s="1"/>
      <c r="J49" s="1"/>
      <c r="K49" s="2"/>
      <c r="L49" s="2"/>
      <c r="M49" s="168"/>
      <c r="N49" s="2"/>
      <c r="O49" s="2"/>
      <c r="P49" s="2"/>
      <c r="Q49" s="2"/>
      <c r="R49" s="2"/>
    </row>
    <row r="50" spans="2:18" s="24" customFormat="1" ht="15">
      <c r="B50" s="167" t="s">
        <v>53</v>
      </c>
      <c r="C50" s="30" t="s">
        <v>39</v>
      </c>
      <c r="D50" s="36">
        <v>200</v>
      </c>
      <c r="E50" s="32">
        <v>2330.29</v>
      </c>
      <c r="F50" s="38">
        <v>0.34</v>
      </c>
      <c r="G50" s="33">
        <v>6.660000000000001</v>
      </c>
      <c r="H50" s="34" t="s">
        <v>160</v>
      </c>
      <c r="I50" s="1"/>
      <c r="J50" s="1"/>
      <c r="K50" s="2"/>
      <c r="L50" s="2"/>
      <c r="M50" s="168"/>
      <c r="N50" s="2"/>
      <c r="O50" s="2"/>
      <c r="P50" s="2"/>
      <c r="Q50" s="2"/>
      <c r="R50" s="2"/>
    </row>
    <row r="51" spans="2:18" s="24" customFormat="1" ht="15">
      <c r="B51" s="167" t="s">
        <v>365</v>
      </c>
      <c r="C51" s="30" t="s">
        <v>15</v>
      </c>
      <c r="D51" s="36">
        <v>150</v>
      </c>
      <c r="E51" s="32">
        <v>1663.12</v>
      </c>
      <c r="F51" s="38">
        <v>0.25</v>
      </c>
      <c r="G51" s="33">
        <v>6.544899999999999</v>
      </c>
      <c r="H51" s="34" t="s">
        <v>166</v>
      </c>
      <c r="I51" s="1"/>
      <c r="J51" s="1"/>
      <c r="K51" s="2"/>
      <c r="L51" s="2"/>
      <c r="M51" s="168"/>
      <c r="N51" s="2"/>
      <c r="O51" s="2"/>
      <c r="P51" s="2"/>
      <c r="Q51" s="2"/>
      <c r="R51" s="2"/>
    </row>
    <row r="52" spans="2:18" s="24" customFormat="1" ht="15">
      <c r="B52" s="167" t="s">
        <v>149</v>
      </c>
      <c r="C52" s="30" t="s">
        <v>135</v>
      </c>
      <c r="D52" s="36">
        <v>150</v>
      </c>
      <c r="E52" s="32">
        <v>1607.55</v>
      </c>
      <c r="F52" s="38">
        <v>0.24</v>
      </c>
      <c r="G52" s="33">
        <v>6.7</v>
      </c>
      <c r="H52" s="34" t="s">
        <v>157</v>
      </c>
      <c r="I52" s="1"/>
      <c r="J52" s="1"/>
      <c r="K52" s="2"/>
      <c r="L52" s="2"/>
      <c r="M52" s="168"/>
      <c r="N52" s="2"/>
      <c r="O52" s="2"/>
      <c r="P52" s="2"/>
      <c r="Q52" s="2"/>
      <c r="R52" s="2"/>
    </row>
    <row r="53" spans="2:18" s="24" customFormat="1" ht="15">
      <c r="B53" s="167" t="s">
        <v>57</v>
      </c>
      <c r="C53" s="30" t="s">
        <v>15</v>
      </c>
      <c r="D53" s="36">
        <v>150</v>
      </c>
      <c r="E53" s="32">
        <v>1661.06</v>
      </c>
      <c r="F53" s="38">
        <v>0.24</v>
      </c>
      <c r="G53" s="33">
        <v>6.088699999999999</v>
      </c>
      <c r="H53" s="34" t="s">
        <v>162</v>
      </c>
      <c r="I53" s="1"/>
      <c r="J53" s="1"/>
      <c r="K53" s="2"/>
      <c r="L53" s="2"/>
      <c r="M53" s="168"/>
      <c r="N53" s="2"/>
      <c r="O53" s="2"/>
      <c r="P53" s="2"/>
      <c r="Q53" s="2"/>
      <c r="R53" s="2"/>
    </row>
    <row r="54" spans="2:18" s="24" customFormat="1" ht="15">
      <c r="B54" s="167" t="s">
        <v>57</v>
      </c>
      <c r="C54" s="30" t="s">
        <v>15</v>
      </c>
      <c r="D54" s="36">
        <v>500</v>
      </c>
      <c r="E54" s="32">
        <v>1632.52</v>
      </c>
      <c r="F54" s="38">
        <v>0.24</v>
      </c>
      <c r="G54" s="33">
        <v>6.4399</v>
      </c>
      <c r="H54" s="34" t="s">
        <v>374</v>
      </c>
      <c r="I54" s="1"/>
      <c r="J54" s="1"/>
      <c r="K54" s="2"/>
      <c r="L54" s="2"/>
      <c r="M54" s="168"/>
      <c r="N54" s="2"/>
      <c r="O54" s="2"/>
      <c r="P54" s="2"/>
      <c r="Q54" s="2"/>
      <c r="R54" s="2"/>
    </row>
    <row r="55" spans="2:18" s="24" customFormat="1" ht="15">
      <c r="B55" s="167" t="s">
        <v>83</v>
      </c>
      <c r="C55" s="30" t="s">
        <v>39</v>
      </c>
      <c r="D55" s="36">
        <v>1000</v>
      </c>
      <c r="E55" s="32">
        <v>1168.4</v>
      </c>
      <c r="F55" s="38">
        <v>0.17</v>
      </c>
      <c r="G55" s="33">
        <v>6.39</v>
      </c>
      <c r="H55" s="34" t="s">
        <v>163</v>
      </c>
      <c r="I55" s="1"/>
      <c r="J55" s="1"/>
      <c r="K55" s="2"/>
      <c r="L55" s="2"/>
      <c r="M55" s="168"/>
      <c r="N55" s="2"/>
      <c r="O55" s="2"/>
      <c r="P55" s="2"/>
      <c r="Q55" s="2"/>
      <c r="R55" s="2"/>
    </row>
    <row r="56" spans="2:18" s="24" customFormat="1" ht="15">
      <c r="B56" s="167" t="s">
        <v>19</v>
      </c>
      <c r="C56" s="30" t="s">
        <v>15</v>
      </c>
      <c r="D56" s="36">
        <v>100</v>
      </c>
      <c r="E56" s="32">
        <v>1135.12</v>
      </c>
      <c r="F56" s="38">
        <v>0.17</v>
      </c>
      <c r="G56" s="33">
        <v>6.3664</v>
      </c>
      <c r="H56" s="34" t="s">
        <v>165</v>
      </c>
      <c r="I56" s="1"/>
      <c r="J56" s="1"/>
      <c r="K56" s="2"/>
      <c r="L56" s="2"/>
      <c r="M56" s="168"/>
      <c r="N56" s="2"/>
      <c r="O56" s="2"/>
      <c r="P56" s="2"/>
      <c r="Q56" s="2"/>
      <c r="R56" s="2"/>
    </row>
    <row r="57" spans="2:18" s="24" customFormat="1" ht="15">
      <c r="B57" s="167" t="s">
        <v>19</v>
      </c>
      <c r="C57" s="30" t="s">
        <v>15</v>
      </c>
      <c r="D57" s="36">
        <v>100</v>
      </c>
      <c r="E57" s="32">
        <v>1138.32</v>
      </c>
      <c r="F57" s="38">
        <v>0.17</v>
      </c>
      <c r="G57" s="33">
        <v>6.4931</v>
      </c>
      <c r="H57" s="34" t="s">
        <v>164</v>
      </c>
      <c r="I57" s="1"/>
      <c r="J57" s="1"/>
      <c r="K57" s="2"/>
      <c r="L57" s="2"/>
      <c r="M57" s="168"/>
      <c r="N57" s="2"/>
      <c r="O57" s="2"/>
      <c r="P57" s="2"/>
      <c r="Q57" s="2"/>
      <c r="R57" s="2"/>
    </row>
    <row r="58" spans="2:18" s="24" customFormat="1" ht="15">
      <c r="B58" s="167" t="s">
        <v>365</v>
      </c>
      <c r="C58" s="30" t="s">
        <v>15</v>
      </c>
      <c r="D58" s="36">
        <v>50</v>
      </c>
      <c r="E58" s="32">
        <v>586.03</v>
      </c>
      <c r="F58" s="38">
        <v>0.09</v>
      </c>
      <c r="G58" s="33">
        <v>6.554399999999999</v>
      </c>
      <c r="H58" s="34" t="s">
        <v>168</v>
      </c>
      <c r="I58" s="1"/>
      <c r="J58" s="1"/>
      <c r="K58" s="2"/>
      <c r="L58" s="2"/>
      <c r="M58" s="168"/>
      <c r="N58" s="2"/>
      <c r="O58" s="2"/>
      <c r="P58" s="2"/>
      <c r="Q58" s="2"/>
      <c r="R58" s="2"/>
    </row>
    <row r="59" spans="2:18" s="24" customFormat="1" ht="15">
      <c r="B59" s="167" t="s">
        <v>57</v>
      </c>
      <c r="C59" s="30" t="s">
        <v>15</v>
      </c>
      <c r="D59" s="36">
        <v>50</v>
      </c>
      <c r="E59" s="32">
        <v>593.11</v>
      </c>
      <c r="F59" s="38">
        <v>0.09</v>
      </c>
      <c r="G59" s="33">
        <v>6.304899999999999</v>
      </c>
      <c r="H59" s="34" t="s">
        <v>169</v>
      </c>
      <c r="I59" s="1"/>
      <c r="J59" s="1"/>
      <c r="K59" s="2"/>
      <c r="L59" s="2"/>
      <c r="M59" s="168"/>
      <c r="N59" s="2"/>
      <c r="O59" s="2"/>
      <c r="P59" s="2"/>
      <c r="Q59" s="2"/>
      <c r="R59" s="2"/>
    </row>
    <row r="60" spans="2:18" s="24" customFormat="1" ht="15">
      <c r="B60" s="167" t="s">
        <v>57</v>
      </c>
      <c r="C60" s="30" t="s">
        <v>15</v>
      </c>
      <c r="D60" s="36">
        <v>50</v>
      </c>
      <c r="E60" s="32">
        <v>588.4</v>
      </c>
      <c r="F60" s="38">
        <v>0.09</v>
      </c>
      <c r="G60" s="33">
        <v>6.304899999999999</v>
      </c>
      <c r="H60" s="34" t="s">
        <v>170</v>
      </c>
      <c r="I60" s="1"/>
      <c r="J60" s="1"/>
      <c r="K60" s="2"/>
      <c r="L60" s="2"/>
      <c r="M60" s="168"/>
      <c r="N60" s="2"/>
      <c r="O60" s="2"/>
      <c r="P60" s="2"/>
      <c r="Q60" s="2"/>
      <c r="R60" s="2"/>
    </row>
    <row r="61" spans="2:18" s="24" customFormat="1" ht="15">
      <c r="B61" s="167" t="s">
        <v>59</v>
      </c>
      <c r="C61" s="30" t="s">
        <v>15</v>
      </c>
      <c r="D61" s="36">
        <v>50</v>
      </c>
      <c r="E61" s="32">
        <v>561.97</v>
      </c>
      <c r="F61" s="38">
        <v>0.08</v>
      </c>
      <c r="G61" s="33">
        <v>6.519500000000001</v>
      </c>
      <c r="H61" s="34" t="s">
        <v>171</v>
      </c>
      <c r="I61" s="1"/>
      <c r="J61" s="1"/>
      <c r="K61" s="2"/>
      <c r="L61" s="2"/>
      <c r="M61" s="168"/>
      <c r="N61" s="2"/>
      <c r="O61" s="2"/>
      <c r="P61" s="2"/>
      <c r="Q61" s="2"/>
      <c r="R61" s="2"/>
    </row>
    <row r="62" spans="1:19" ht="15">
      <c r="A62" s="24"/>
      <c r="B62" s="29" t="s">
        <v>25</v>
      </c>
      <c r="C62" s="30"/>
      <c r="D62" s="36"/>
      <c r="E62" s="43">
        <f>SUM(E10:E61)</f>
        <v>434438.5300000001</v>
      </c>
      <c r="F62" s="44">
        <f>SUM(F10:F61)</f>
        <v>64.04000000000003</v>
      </c>
      <c r="G62" s="45"/>
      <c r="H62" s="34"/>
      <c r="J62" s="1"/>
      <c r="S62" s="24"/>
    </row>
    <row r="63" spans="1:19" ht="15">
      <c r="A63" s="24"/>
      <c r="B63" s="29" t="s">
        <v>26</v>
      </c>
      <c r="C63" s="30"/>
      <c r="D63" s="36"/>
      <c r="E63" s="94"/>
      <c r="F63" s="45"/>
      <c r="G63" s="45"/>
      <c r="H63" s="34"/>
      <c r="J63" s="1"/>
      <c r="S63" s="24"/>
    </row>
    <row r="64" spans="1:19" ht="15">
      <c r="A64" s="24"/>
      <c r="B64" s="29" t="s">
        <v>89</v>
      </c>
      <c r="C64" s="30"/>
      <c r="D64" s="36"/>
      <c r="E64" s="94"/>
      <c r="F64" s="45"/>
      <c r="G64" s="45"/>
      <c r="H64" s="34"/>
      <c r="J64" s="1"/>
      <c r="S64" s="24"/>
    </row>
    <row r="65" spans="1:19" ht="15">
      <c r="A65" s="24"/>
      <c r="B65" s="30" t="s">
        <v>367</v>
      </c>
      <c r="C65" s="30" t="s">
        <v>17</v>
      </c>
      <c r="D65" s="36">
        <v>60000000</v>
      </c>
      <c r="E65" s="32">
        <v>64699.91</v>
      </c>
      <c r="F65" s="33">
        <v>9.54</v>
      </c>
      <c r="G65" s="33">
        <v>5.859699999999999</v>
      </c>
      <c r="H65" s="34" t="s">
        <v>368</v>
      </c>
      <c r="J65" s="1"/>
      <c r="S65" s="24"/>
    </row>
    <row r="66" spans="1:19" ht="15">
      <c r="A66" s="24"/>
      <c r="B66" s="30" t="s">
        <v>322</v>
      </c>
      <c r="C66" s="30" t="s">
        <v>17</v>
      </c>
      <c r="D66" s="36">
        <v>50000000</v>
      </c>
      <c r="E66" s="32">
        <v>53981.67</v>
      </c>
      <c r="F66" s="33">
        <v>7.96</v>
      </c>
      <c r="G66" s="33">
        <v>6.038499999999999</v>
      </c>
      <c r="H66" s="34" t="s">
        <v>323</v>
      </c>
      <c r="J66" s="1"/>
      <c r="S66" s="24"/>
    </row>
    <row r="67" spans="1:19" ht="15">
      <c r="A67" s="24"/>
      <c r="B67" s="30" t="s">
        <v>361</v>
      </c>
      <c r="C67" s="30" t="s">
        <v>17</v>
      </c>
      <c r="D67" s="36">
        <v>37500000</v>
      </c>
      <c r="E67" s="32">
        <v>39206.7</v>
      </c>
      <c r="F67" s="33">
        <v>5.78</v>
      </c>
      <c r="G67" s="33">
        <v>6.0723</v>
      </c>
      <c r="H67" s="34" t="s">
        <v>362</v>
      </c>
      <c r="J67" s="1"/>
      <c r="S67" s="24"/>
    </row>
    <row r="68" spans="1:19" ht="15">
      <c r="A68" s="24"/>
      <c r="B68" s="30" t="s">
        <v>434</v>
      </c>
      <c r="C68" s="30" t="s">
        <v>17</v>
      </c>
      <c r="D68" s="36">
        <v>23000000</v>
      </c>
      <c r="E68" s="32">
        <v>24588.14</v>
      </c>
      <c r="F68" s="33">
        <v>3.62</v>
      </c>
      <c r="G68" s="33">
        <v>5.739</v>
      </c>
      <c r="H68" s="34" t="s">
        <v>435</v>
      </c>
      <c r="J68" s="1"/>
      <c r="S68" s="24"/>
    </row>
    <row r="69" spans="1:19" ht="15">
      <c r="A69" s="24"/>
      <c r="B69" s="30" t="s">
        <v>472</v>
      </c>
      <c r="C69" s="30" t="s">
        <v>17</v>
      </c>
      <c r="D69" s="36">
        <v>5000000</v>
      </c>
      <c r="E69" s="32">
        <v>5082.8</v>
      </c>
      <c r="F69" s="33">
        <v>0.75</v>
      </c>
      <c r="G69" s="33">
        <v>6.4914</v>
      </c>
      <c r="H69" s="34" t="s">
        <v>473</v>
      </c>
      <c r="J69" s="1"/>
      <c r="S69" s="24"/>
    </row>
    <row r="70" spans="1:19" ht="15">
      <c r="A70" s="24"/>
      <c r="B70" s="29" t="s">
        <v>25</v>
      </c>
      <c r="C70" s="30"/>
      <c r="D70" s="36"/>
      <c r="E70" s="44">
        <f>SUM(E65:E69)</f>
        <v>187559.21999999997</v>
      </c>
      <c r="F70" s="44">
        <f>SUM(F65:F69)</f>
        <v>27.650000000000002</v>
      </c>
      <c r="G70" s="45"/>
      <c r="H70" s="34"/>
      <c r="J70" s="1"/>
      <c r="S70" s="24"/>
    </row>
    <row r="71" spans="2:10" s="24" customFormat="1" ht="15">
      <c r="B71" s="29" t="s">
        <v>31</v>
      </c>
      <c r="C71" s="29"/>
      <c r="D71" s="42"/>
      <c r="E71" s="94"/>
      <c r="F71" s="45"/>
      <c r="G71" s="45"/>
      <c r="H71" s="46"/>
      <c r="I71" s="1"/>
      <c r="J71" s="1"/>
    </row>
    <row r="72" spans="2:10" s="24" customFormat="1" ht="15">
      <c r="B72" s="29" t="s">
        <v>32</v>
      </c>
      <c r="C72" s="30"/>
      <c r="D72" s="36"/>
      <c r="E72" s="32">
        <v>52169.39</v>
      </c>
      <c r="F72" s="372">
        <v>7.69</v>
      </c>
      <c r="G72" s="33"/>
      <c r="H72" s="46"/>
      <c r="I72" s="1"/>
      <c r="J72" s="1"/>
    </row>
    <row r="73" spans="2:10" s="24" customFormat="1" ht="15">
      <c r="B73" s="29" t="s">
        <v>33</v>
      </c>
      <c r="C73" s="30"/>
      <c r="D73" s="36"/>
      <c r="E73" s="32">
        <v>4156.290000000037</v>
      </c>
      <c r="F73" s="372">
        <v>0.6199999999999761</v>
      </c>
      <c r="G73" s="33"/>
      <c r="H73" s="46"/>
      <c r="I73" s="380"/>
      <c r="J73" s="1"/>
    </row>
    <row r="74" spans="2:10" s="24" customFormat="1" ht="15">
      <c r="B74" s="50" t="s">
        <v>34</v>
      </c>
      <c r="C74" s="50"/>
      <c r="D74" s="51"/>
      <c r="E74" s="52">
        <f>(+E62++E72+E73)+E70</f>
        <v>678323.4300000002</v>
      </c>
      <c r="F74" s="53">
        <f>(+F62+F72+F73)+F70</f>
        <v>100.00000000000001</v>
      </c>
      <c r="G74" s="170"/>
      <c r="H74" s="171"/>
      <c r="I74" s="1"/>
      <c r="J74" s="1"/>
    </row>
    <row r="75" spans="2:10" s="24" customFormat="1" ht="15">
      <c r="B75" s="30" t="s">
        <v>97</v>
      </c>
      <c r="C75" s="172"/>
      <c r="D75" s="173"/>
      <c r="E75" s="174"/>
      <c r="F75" s="174"/>
      <c r="G75" s="174"/>
      <c r="H75" s="175"/>
      <c r="I75" s="1"/>
      <c r="J75" s="1"/>
    </row>
    <row r="76" spans="2:8" s="1" customFormat="1" ht="15">
      <c r="B76" s="537" t="s">
        <v>36</v>
      </c>
      <c r="C76" s="538"/>
      <c r="D76" s="538"/>
      <c r="E76" s="538"/>
      <c r="F76" s="538"/>
      <c r="G76" s="538"/>
      <c r="H76" s="539"/>
    </row>
    <row r="77" spans="2:8" s="1" customFormat="1" ht="15">
      <c r="B77" s="337" t="s">
        <v>96</v>
      </c>
      <c r="C77" s="338"/>
      <c r="D77" s="338"/>
      <c r="E77" s="338"/>
      <c r="F77" s="338"/>
      <c r="G77" s="338"/>
      <c r="H77" s="339"/>
    </row>
    <row r="78" spans="2:8" s="1" customFormat="1" ht="15">
      <c r="B78" s="333" t="s">
        <v>438</v>
      </c>
      <c r="C78" s="303"/>
      <c r="D78" s="303"/>
      <c r="E78" s="303"/>
      <c r="F78" s="303"/>
      <c r="G78" s="303"/>
      <c r="H78" s="304"/>
    </row>
    <row r="79" spans="2:8" s="1" customFormat="1" ht="15">
      <c r="B79" s="338"/>
      <c r="C79" s="338"/>
      <c r="D79" s="338"/>
      <c r="E79" s="338"/>
      <c r="F79" s="338"/>
      <c r="G79" s="338"/>
      <c r="H79" s="338"/>
    </row>
    <row r="80" ht="15">
      <c r="J80" s="1"/>
    </row>
    <row r="81" ht="15">
      <c r="J81" s="1"/>
    </row>
    <row r="82" ht="15">
      <c r="J82" s="1"/>
    </row>
    <row r="83" ht="15">
      <c r="J83" s="1"/>
    </row>
    <row r="84" ht="15">
      <c r="J84" s="1"/>
    </row>
    <row r="85" ht="15">
      <c r="J85" s="1"/>
    </row>
    <row r="86" ht="15">
      <c r="J86" s="1"/>
    </row>
    <row r="87" ht="15">
      <c r="J87" s="1"/>
    </row>
    <row r="88" ht="15">
      <c r="J88" s="62"/>
    </row>
    <row r="89" ht="15">
      <c r="J89" s="1"/>
    </row>
    <row r="90" ht="15">
      <c r="J90" s="1"/>
    </row>
    <row r="91" ht="15">
      <c r="J91" s="1"/>
    </row>
    <row r="92" ht="15">
      <c r="J92" s="1"/>
    </row>
    <row r="93" ht="15">
      <c r="J93" s="1"/>
    </row>
    <row r="94" ht="15">
      <c r="J94" s="1"/>
    </row>
    <row r="95" ht="15">
      <c r="J95" s="1"/>
    </row>
    <row r="96" ht="15">
      <c r="J96" s="1"/>
    </row>
    <row r="97" ht="15">
      <c r="J97" s="1"/>
    </row>
    <row r="98" ht="15">
      <c r="J98" s="1"/>
    </row>
    <row r="99" ht="15">
      <c r="J99" s="1"/>
    </row>
    <row r="100" ht="15">
      <c r="J100" s="1"/>
    </row>
    <row r="101" ht="15">
      <c r="J101" s="1"/>
    </row>
    <row r="102" ht="15">
      <c r="J102" s="1"/>
    </row>
    <row r="103" ht="15">
      <c r="J103" s="1"/>
    </row>
    <row r="104" ht="15">
      <c r="J104" s="1"/>
    </row>
    <row r="105" ht="15">
      <c r="J105" s="1"/>
    </row>
    <row r="106" ht="15">
      <c r="J106" s="1"/>
    </row>
  </sheetData>
  <sheetProtection/>
  <mergeCells count="3">
    <mergeCell ref="B1:H1"/>
    <mergeCell ref="B2:H2"/>
    <mergeCell ref="B76:H76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showGridLines="0" view="pageBreakPreview" zoomScale="85" zoomScaleSheetLayoutView="85" zoomScalePageLayoutView="0" workbookViewId="0" topLeftCell="B49">
      <selection activeCell="E98" sqref="E98"/>
    </sheetView>
  </sheetViews>
  <sheetFormatPr defaultColWidth="9.140625" defaultRowHeight="15"/>
  <cols>
    <col min="1" max="1" width="9.140625" style="2" hidden="1" customWidth="1"/>
    <col min="2" max="2" width="60.8515625" style="18" customWidth="1"/>
    <col min="3" max="3" width="27.00390625" style="18" customWidth="1"/>
    <col min="4" max="4" width="16.28125" style="18" customWidth="1"/>
    <col min="5" max="7" width="15.421875" style="18" customWidth="1"/>
    <col min="8" max="8" width="16.28125" style="183" customWidth="1"/>
    <col min="9" max="9" width="15.140625" style="1" bestFit="1" customWidth="1"/>
    <col min="10" max="10" width="30.28125" style="2" bestFit="1" customWidth="1"/>
    <col min="11" max="13" width="9.140625" style="2" customWidth="1"/>
    <col min="14" max="16384" width="9.140625" style="2" customWidth="1"/>
  </cols>
  <sheetData>
    <row r="1" spans="2:10" s="24" customFormat="1" ht="15" hidden="1">
      <c r="B1" s="521" t="s">
        <v>0</v>
      </c>
      <c r="C1" s="522"/>
      <c r="D1" s="522"/>
      <c r="E1" s="522"/>
      <c r="F1" s="522"/>
      <c r="G1" s="522"/>
      <c r="H1" s="523"/>
      <c r="I1" s="1"/>
      <c r="J1" s="2"/>
    </row>
    <row r="2" spans="2:10" s="24" customFormat="1" ht="15" hidden="1">
      <c r="B2" s="524" t="s">
        <v>1</v>
      </c>
      <c r="C2" s="525"/>
      <c r="D2" s="525"/>
      <c r="E2" s="525"/>
      <c r="F2" s="525"/>
      <c r="G2" s="525"/>
      <c r="H2" s="526"/>
      <c r="I2" s="1"/>
      <c r="J2" s="2"/>
    </row>
    <row r="3" spans="2:10" s="24" customFormat="1" ht="15">
      <c r="B3" s="9" t="s">
        <v>2</v>
      </c>
      <c r="C3" s="69"/>
      <c r="D3" s="70"/>
      <c r="E3" s="71"/>
      <c r="F3" s="71"/>
      <c r="G3" s="71"/>
      <c r="H3" s="72"/>
      <c r="I3" s="1"/>
      <c r="J3" s="2"/>
    </row>
    <row r="4" spans="2:10" s="24" customFormat="1" ht="15" customHeight="1">
      <c r="B4" s="542" t="s">
        <v>173</v>
      </c>
      <c r="C4" s="543"/>
      <c r="D4" s="543"/>
      <c r="E4" s="543"/>
      <c r="F4" s="543"/>
      <c r="G4" s="543"/>
      <c r="H4" s="544"/>
      <c r="I4" s="1"/>
      <c r="J4" s="2"/>
    </row>
    <row r="5" spans="2:10" s="24" customFormat="1" ht="15">
      <c r="B5" s="322" t="s">
        <v>559</v>
      </c>
      <c r="C5" s="15"/>
      <c r="D5" s="16"/>
      <c r="E5" s="15"/>
      <c r="F5" s="15"/>
      <c r="G5" s="15"/>
      <c r="H5" s="17"/>
      <c r="I5" s="1"/>
      <c r="J5" s="2"/>
    </row>
    <row r="6" spans="2:10" s="24" customFormat="1" ht="15">
      <c r="B6" s="9"/>
      <c r="C6" s="15"/>
      <c r="D6" s="16"/>
      <c r="E6" s="15"/>
      <c r="F6" s="15"/>
      <c r="G6" s="15"/>
      <c r="H6" s="17"/>
      <c r="I6" s="1"/>
      <c r="J6" s="2"/>
    </row>
    <row r="7" spans="2:9" s="24" customFormat="1" ht="34.5" customHeight="1">
      <c r="B7" s="19" t="s">
        <v>4</v>
      </c>
      <c r="C7" s="20" t="s">
        <v>174</v>
      </c>
      <c r="D7" s="21" t="s">
        <v>6</v>
      </c>
      <c r="E7" s="22" t="s">
        <v>7</v>
      </c>
      <c r="F7" s="23" t="s">
        <v>8</v>
      </c>
      <c r="G7" s="23" t="s">
        <v>447</v>
      </c>
      <c r="H7" s="23" t="s">
        <v>10</v>
      </c>
      <c r="I7" s="1"/>
    </row>
    <row r="8" spans="2:9" s="24" customFormat="1" ht="15">
      <c r="B8" s="9" t="s">
        <v>175</v>
      </c>
      <c r="C8" s="25"/>
      <c r="D8" s="26"/>
      <c r="E8" s="27"/>
      <c r="F8" s="28"/>
      <c r="G8" s="27"/>
      <c r="H8" s="25"/>
      <c r="I8" s="1"/>
    </row>
    <row r="9" spans="2:9" s="24" customFormat="1" ht="15">
      <c r="B9" s="29" t="s">
        <v>13</v>
      </c>
      <c r="C9" s="25"/>
      <c r="D9" s="26"/>
      <c r="E9" s="27"/>
      <c r="F9" s="28"/>
      <c r="G9" s="27"/>
      <c r="H9" s="25"/>
      <c r="I9" s="1"/>
    </row>
    <row r="10" spans="2:13" s="24" customFormat="1" ht="15">
      <c r="B10" s="30" t="s">
        <v>176</v>
      </c>
      <c r="C10" s="31" t="s">
        <v>177</v>
      </c>
      <c r="D10" s="36">
        <v>3700</v>
      </c>
      <c r="E10" s="82">
        <v>51.45</v>
      </c>
      <c r="F10" s="91">
        <v>1.43</v>
      </c>
      <c r="G10" s="82"/>
      <c r="H10" s="92" t="s">
        <v>178</v>
      </c>
      <c r="I10" s="108"/>
      <c r="J10" s="75"/>
      <c r="K10" s="75"/>
      <c r="L10" s="176"/>
      <c r="M10" s="176"/>
    </row>
    <row r="11" spans="2:13" s="24" customFormat="1" ht="15">
      <c r="B11" s="30" t="s">
        <v>186</v>
      </c>
      <c r="C11" s="31" t="s">
        <v>187</v>
      </c>
      <c r="D11" s="36">
        <v>4020</v>
      </c>
      <c r="E11" s="82">
        <v>49.81</v>
      </c>
      <c r="F11" s="91">
        <v>1.38</v>
      </c>
      <c r="G11" s="82"/>
      <c r="H11" s="92" t="s">
        <v>188</v>
      </c>
      <c r="I11" s="108"/>
      <c r="J11" s="75"/>
      <c r="K11" s="75"/>
      <c r="L11" s="176"/>
      <c r="M11" s="176"/>
    </row>
    <row r="12" spans="2:13" s="24" customFormat="1" ht="15">
      <c r="B12" s="30" t="s">
        <v>179</v>
      </c>
      <c r="C12" s="31" t="s">
        <v>177</v>
      </c>
      <c r="D12" s="36">
        <v>7900</v>
      </c>
      <c r="E12" s="82">
        <v>42.42</v>
      </c>
      <c r="F12" s="91">
        <v>1.18</v>
      </c>
      <c r="G12" s="82"/>
      <c r="H12" s="92" t="s">
        <v>180</v>
      </c>
      <c r="I12" s="108"/>
      <c r="J12" s="75"/>
      <c r="K12" s="75"/>
      <c r="L12" s="176"/>
      <c r="M12" s="176"/>
    </row>
    <row r="13" spans="2:13" s="24" customFormat="1" ht="15">
      <c r="B13" s="30" t="s">
        <v>181</v>
      </c>
      <c r="C13" s="31" t="s">
        <v>182</v>
      </c>
      <c r="D13" s="36">
        <v>1660</v>
      </c>
      <c r="E13" s="82">
        <v>30.58</v>
      </c>
      <c r="F13" s="91">
        <v>0.85</v>
      </c>
      <c r="G13" s="82"/>
      <c r="H13" s="92" t="s">
        <v>183</v>
      </c>
      <c r="I13" s="108"/>
      <c r="J13" s="75"/>
      <c r="K13" s="75"/>
      <c r="L13" s="176"/>
      <c r="M13" s="176"/>
    </row>
    <row r="14" spans="2:13" s="24" customFormat="1" ht="15">
      <c r="B14" s="30" t="s">
        <v>211</v>
      </c>
      <c r="C14" s="31" t="s">
        <v>187</v>
      </c>
      <c r="D14" s="36">
        <v>3180</v>
      </c>
      <c r="E14" s="82">
        <v>29.07</v>
      </c>
      <c r="F14" s="91">
        <v>0.81</v>
      </c>
      <c r="G14" s="82"/>
      <c r="H14" s="92" t="s">
        <v>212</v>
      </c>
      <c r="I14" s="108"/>
      <c r="J14" s="75"/>
      <c r="K14" s="75"/>
      <c r="L14" s="176"/>
      <c r="M14" s="176"/>
    </row>
    <row r="15" spans="2:13" s="24" customFormat="1" ht="15">
      <c r="B15" s="30" t="s">
        <v>192</v>
      </c>
      <c r="C15" s="31" t="s">
        <v>193</v>
      </c>
      <c r="D15" s="36">
        <v>1700</v>
      </c>
      <c r="E15" s="82">
        <v>22.69</v>
      </c>
      <c r="F15" s="91">
        <v>0.63</v>
      </c>
      <c r="G15" s="82"/>
      <c r="H15" s="92" t="s">
        <v>194</v>
      </c>
      <c r="I15" s="108"/>
      <c r="J15" s="75"/>
      <c r="K15" s="75"/>
      <c r="L15" s="176"/>
      <c r="M15" s="176"/>
    </row>
    <row r="16" spans="2:13" s="24" customFormat="1" ht="15">
      <c r="B16" s="30" t="s">
        <v>234</v>
      </c>
      <c r="C16" s="31" t="s">
        <v>216</v>
      </c>
      <c r="D16" s="36">
        <v>3864</v>
      </c>
      <c r="E16" s="82">
        <v>22.65</v>
      </c>
      <c r="F16" s="91">
        <v>0.63</v>
      </c>
      <c r="G16" s="82"/>
      <c r="H16" s="92" t="s">
        <v>235</v>
      </c>
      <c r="I16" s="108"/>
      <c r="J16" s="75"/>
      <c r="K16" s="75"/>
      <c r="L16" s="176"/>
      <c r="M16" s="176"/>
    </row>
    <row r="17" spans="2:13" s="24" customFormat="1" ht="15">
      <c r="B17" s="30" t="s">
        <v>236</v>
      </c>
      <c r="C17" s="31" t="s">
        <v>207</v>
      </c>
      <c r="D17" s="36">
        <v>1550</v>
      </c>
      <c r="E17" s="82">
        <v>21.46</v>
      </c>
      <c r="F17" s="91">
        <v>0.6</v>
      </c>
      <c r="G17" s="82"/>
      <c r="H17" s="92" t="s">
        <v>237</v>
      </c>
      <c r="I17" s="108"/>
      <c r="J17" s="75"/>
      <c r="K17" s="75"/>
      <c r="L17" s="176"/>
      <c r="M17" s="176"/>
    </row>
    <row r="18" spans="2:13" s="24" customFormat="1" ht="15">
      <c r="B18" s="30" t="s">
        <v>244</v>
      </c>
      <c r="C18" s="31" t="s">
        <v>198</v>
      </c>
      <c r="D18" s="36">
        <v>1690</v>
      </c>
      <c r="E18" s="82">
        <v>21.25</v>
      </c>
      <c r="F18" s="91">
        <v>0.59</v>
      </c>
      <c r="G18" s="82"/>
      <c r="H18" s="92" t="s">
        <v>245</v>
      </c>
      <c r="I18" s="108"/>
      <c r="J18" s="75"/>
      <c r="K18" s="75"/>
      <c r="L18" s="176"/>
      <c r="M18" s="176"/>
    </row>
    <row r="19" spans="2:13" s="24" customFormat="1" ht="15">
      <c r="B19" s="30" t="s">
        <v>201</v>
      </c>
      <c r="C19" s="31" t="s">
        <v>202</v>
      </c>
      <c r="D19" s="36">
        <v>2440</v>
      </c>
      <c r="E19" s="82">
        <v>19.06</v>
      </c>
      <c r="F19" s="91">
        <v>0.53</v>
      </c>
      <c r="G19" s="82"/>
      <c r="H19" s="92" t="s">
        <v>203</v>
      </c>
      <c r="I19" s="108"/>
      <c r="J19" s="75"/>
      <c r="K19" s="75"/>
      <c r="L19" s="176"/>
      <c r="M19" s="176"/>
    </row>
    <row r="20" spans="2:13" s="24" customFormat="1" ht="15">
      <c r="B20" s="30" t="s">
        <v>454</v>
      </c>
      <c r="C20" s="31" t="s">
        <v>216</v>
      </c>
      <c r="D20" s="36">
        <v>410</v>
      </c>
      <c r="E20" s="82">
        <v>18.87</v>
      </c>
      <c r="F20" s="91">
        <v>0.52</v>
      </c>
      <c r="G20" s="82"/>
      <c r="H20" s="92" t="s">
        <v>455</v>
      </c>
      <c r="I20" s="108"/>
      <c r="J20" s="75"/>
      <c r="K20" s="75"/>
      <c r="L20" s="176"/>
      <c r="M20" s="176"/>
    </row>
    <row r="21" spans="2:13" s="24" customFormat="1" ht="15">
      <c r="B21" s="30" t="s">
        <v>220</v>
      </c>
      <c r="C21" s="31" t="s">
        <v>213</v>
      </c>
      <c r="D21" s="36">
        <v>2048</v>
      </c>
      <c r="E21" s="82">
        <v>18.73</v>
      </c>
      <c r="F21" s="91">
        <v>0.52</v>
      </c>
      <c r="G21" s="82"/>
      <c r="H21" s="92" t="s">
        <v>221</v>
      </c>
      <c r="I21" s="108"/>
      <c r="J21" s="75"/>
      <c r="K21" s="75"/>
      <c r="L21" s="176"/>
      <c r="M21" s="176"/>
    </row>
    <row r="22" spans="2:13" s="24" customFormat="1" ht="15">
      <c r="B22" s="30" t="s">
        <v>205</v>
      </c>
      <c r="C22" s="31" t="s">
        <v>198</v>
      </c>
      <c r="D22" s="36">
        <v>7200</v>
      </c>
      <c r="E22" s="82">
        <v>17.47</v>
      </c>
      <c r="F22" s="91">
        <v>0.48</v>
      </c>
      <c r="G22" s="82"/>
      <c r="H22" s="92" t="s">
        <v>206</v>
      </c>
      <c r="I22" s="108"/>
      <c r="J22" s="75"/>
      <c r="K22" s="75"/>
      <c r="L22" s="176"/>
      <c r="M22" s="176"/>
    </row>
    <row r="23" spans="2:13" s="24" customFormat="1" ht="15">
      <c r="B23" s="30" t="s">
        <v>196</v>
      </c>
      <c r="C23" s="31" t="s">
        <v>187</v>
      </c>
      <c r="D23" s="36">
        <v>560</v>
      </c>
      <c r="E23" s="82">
        <v>17.42</v>
      </c>
      <c r="F23" s="91">
        <v>0.48</v>
      </c>
      <c r="G23" s="82"/>
      <c r="H23" s="92" t="s">
        <v>197</v>
      </c>
      <c r="I23" s="108"/>
      <c r="J23" s="75"/>
      <c r="K23" s="75"/>
      <c r="L23" s="176"/>
      <c r="M23" s="176"/>
    </row>
    <row r="24" spans="2:13" s="24" customFormat="1" ht="15">
      <c r="B24" s="30" t="s">
        <v>250</v>
      </c>
      <c r="C24" s="31" t="s">
        <v>202</v>
      </c>
      <c r="D24" s="36">
        <v>320</v>
      </c>
      <c r="E24" s="82">
        <v>17.05</v>
      </c>
      <c r="F24" s="91">
        <v>0.47</v>
      </c>
      <c r="G24" s="82"/>
      <c r="H24" s="92" t="s">
        <v>251</v>
      </c>
      <c r="I24" s="108"/>
      <c r="J24" s="75"/>
      <c r="K24" s="75"/>
      <c r="L24" s="176"/>
      <c r="M24" s="176"/>
    </row>
    <row r="25" spans="2:13" s="24" customFormat="1" ht="15">
      <c r="B25" s="30" t="s">
        <v>208</v>
      </c>
      <c r="C25" s="31" t="s">
        <v>209</v>
      </c>
      <c r="D25" s="36">
        <v>2970</v>
      </c>
      <c r="E25" s="82">
        <v>16.44</v>
      </c>
      <c r="F25" s="91">
        <v>0.46</v>
      </c>
      <c r="G25" s="82"/>
      <c r="H25" s="92" t="s">
        <v>210</v>
      </c>
      <c r="I25" s="108"/>
      <c r="J25" s="75"/>
      <c r="K25" s="75"/>
      <c r="L25" s="176"/>
      <c r="M25" s="176"/>
    </row>
    <row r="26" spans="2:13" s="24" customFormat="1" ht="15">
      <c r="B26" s="30" t="s">
        <v>474</v>
      </c>
      <c r="C26" s="31" t="s">
        <v>187</v>
      </c>
      <c r="D26" s="36">
        <v>4430</v>
      </c>
      <c r="E26" s="82">
        <v>15.38</v>
      </c>
      <c r="F26" s="91">
        <v>0.43</v>
      </c>
      <c r="G26" s="82"/>
      <c r="H26" s="92" t="s">
        <v>475</v>
      </c>
      <c r="I26" s="108"/>
      <c r="J26" s="75"/>
      <c r="K26" s="75"/>
      <c r="L26" s="176"/>
      <c r="M26" s="176"/>
    </row>
    <row r="27" spans="2:13" s="24" customFormat="1" ht="15">
      <c r="B27" s="30" t="s">
        <v>222</v>
      </c>
      <c r="C27" s="31" t="s">
        <v>198</v>
      </c>
      <c r="D27" s="36">
        <v>3100</v>
      </c>
      <c r="E27" s="82">
        <v>14.28</v>
      </c>
      <c r="F27" s="91">
        <v>0.4</v>
      </c>
      <c r="G27" s="82"/>
      <c r="H27" s="92" t="s">
        <v>223</v>
      </c>
      <c r="I27" s="108"/>
      <c r="J27" s="75"/>
      <c r="K27" s="75"/>
      <c r="L27" s="176"/>
      <c r="M27" s="176"/>
    </row>
    <row r="28" spans="2:13" s="24" customFormat="1" ht="15">
      <c r="B28" s="30" t="s">
        <v>418</v>
      </c>
      <c r="C28" s="31" t="s">
        <v>219</v>
      </c>
      <c r="D28" s="36">
        <v>1730</v>
      </c>
      <c r="E28" s="82">
        <v>12.97</v>
      </c>
      <c r="F28" s="91">
        <v>0.36</v>
      </c>
      <c r="G28" s="82"/>
      <c r="H28" s="92" t="s">
        <v>419</v>
      </c>
      <c r="I28" s="108"/>
      <c r="J28" s="75"/>
      <c r="K28" s="75"/>
      <c r="L28" s="176"/>
      <c r="M28" s="176"/>
    </row>
    <row r="29" spans="2:13" s="24" customFormat="1" ht="15">
      <c r="B29" s="30" t="s">
        <v>231</v>
      </c>
      <c r="C29" s="31" t="s">
        <v>219</v>
      </c>
      <c r="D29" s="36">
        <v>170</v>
      </c>
      <c r="E29" s="82">
        <v>12.25</v>
      </c>
      <c r="F29" s="91">
        <v>0.34</v>
      </c>
      <c r="G29" s="82"/>
      <c r="H29" s="92" t="s">
        <v>232</v>
      </c>
      <c r="I29" s="108"/>
      <c r="J29" s="75"/>
      <c r="K29" s="75"/>
      <c r="L29" s="176"/>
      <c r="M29" s="176"/>
    </row>
    <row r="30" spans="2:13" s="24" customFormat="1" ht="15">
      <c r="B30" s="30" t="s">
        <v>217</v>
      </c>
      <c r="C30" s="31" t="s">
        <v>198</v>
      </c>
      <c r="D30" s="36">
        <v>4265</v>
      </c>
      <c r="E30" s="82">
        <v>11.51</v>
      </c>
      <c r="F30" s="91">
        <v>0.32</v>
      </c>
      <c r="G30" s="82"/>
      <c r="H30" s="92" t="s">
        <v>218</v>
      </c>
      <c r="I30" s="108"/>
      <c r="J30" s="75"/>
      <c r="K30" s="75"/>
      <c r="L30" s="176"/>
      <c r="M30" s="176"/>
    </row>
    <row r="31" spans="2:13" s="24" customFormat="1" ht="15">
      <c r="B31" s="30" t="s">
        <v>100</v>
      </c>
      <c r="C31" s="31" t="s">
        <v>177</v>
      </c>
      <c r="D31" s="36">
        <v>1720</v>
      </c>
      <c r="E31" s="82">
        <v>11.4</v>
      </c>
      <c r="F31" s="91">
        <v>0.32</v>
      </c>
      <c r="G31" s="82"/>
      <c r="H31" s="92" t="s">
        <v>226</v>
      </c>
      <c r="I31" s="108"/>
      <c r="J31" s="75"/>
      <c r="K31" s="75"/>
      <c r="L31" s="176"/>
      <c r="M31" s="176"/>
    </row>
    <row r="32" spans="2:13" s="24" customFormat="1" ht="15">
      <c r="B32" s="30" t="s">
        <v>227</v>
      </c>
      <c r="C32" s="31" t="s">
        <v>182</v>
      </c>
      <c r="D32" s="36">
        <v>5330</v>
      </c>
      <c r="E32" s="82">
        <v>11.65</v>
      </c>
      <c r="F32" s="91">
        <v>0.32</v>
      </c>
      <c r="G32" s="82"/>
      <c r="H32" s="92" t="s">
        <v>228</v>
      </c>
      <c r="I32" s="108"/>
      <c r="J32" s="75"/>
      <c r="K32" s="75"/>
      <c r="L32" s="176"/>
      <c r="M32" s="176"/>
    </row>
    <row r="33" spans="2:13" s="24" customFormat="1" ht="15">
      <c r="B33" s="30" t="s">
        <v>538</v>
      </c>
      <c r="C33" s="31" t="s">
        <v>233</v>
      </c>
      <c r="D33" s="36">
        <v>1210</v>
      </c>
      <c r="E33" s="82">
        <v>10.97</v>
      </c>
      <c r="F33" s="91">
        <v>0.3</v>
      </c>
      <c r="G33" s="82"/>
      <c r="H33" s="92" t="s">
        <v>541</v>
      </c>
      <c r="I33" s="108"/>
      <c r="J33" s="75"/>
      <c r="K33" s="75"/>
      <c r="L33" s="176"/>
      <c r="M33" s="176"/>
    </row>
    <row r="34" spans="2:13" s="24" customFormat="1" ht="15">
      <c r="B34" s="30" t="s">
        <v>397</v>
      </c>
      <c r="C34" s="31" t="s">
        <v>219</v>
      </c>
      <c r="D34" s="36">
        <v>330</v>
      </c>
      <c r="E34" s="82">
        <v>10.74</v>
      </c>
      <c r="F34" s="91">
        <v>0.3</v>
      </c>
      <c r="G34" s="82"/>
      <c r="H34" s="92" t="s">
        <v>398</v>
      </c>
      <c r="I34" s="108"/>
      <c r="J34" s="75"/>
      <c r="K34" s="75"/>
      <c r="L34" s="176"/>
      <c r="M34" s="176"/>
    </row>
    <row r="35" spans="2:13" s="24" customFormat="1" ht="15">
      <c r="B35" s="30" t="s">
        <v>383</v>
      </c>
      <c r="C35" s="31" t="s">
        <v>216</v>
      </c>
      <c r="D35" s="36">
        <v>590</v>
      </c>
      <c r="E35" s="82">
        <v>10.93</v>
      </c>
      <c r="F35" s="91">
        <v>0.3</v>
      </c>
      <c r="G35" s="82"/>
      <c r="H35" s="92" t="s">
        <v>384</v>
      </c>
      <c r="I35" s="108"/>
      <c r="J35" s="75"/>
      <c r="K35" s="75"/>
      <c r="L35" s="176"/>
      <c r="M35" s="176"/>
    </row>
    <row r="36" spans="2:13" s="24" customFormat="1" ht="15">
      <c r="B36" s="30" t="s">
        <v>199</v>
      </c>
      <c r="C36" s="31" t="s">
        <v>177</v>
      </c>
      <c r="D36" s="36">
        <v>3800</v>
      </c>
      <c r="E36" s="82">
        <v>10.72</v>
      </c>
      <c r="F36" s="91">
        <v>0.3</v>
      </c>
      <c r="G36" s="82"/>
      <c r="H36" s="92" t="s">
        <v>200</v>
      </c>
      <c r="I36" s="108"/>
      <c r="J36" s="75"/>
      <c r="K36" s="75"/>
      <c r="L36" s="176"/>
      <c r="M36" s="176"/>
    </row>
    <row r="37" spans="2:13" s="24" customFormat="1" ht="15">
      <c r="B37" s="30" t="s">
        <v>399</v>
      </c>
      <c r="C37" s="31" t="s">
        <v>219</v>
      </c>
      <c r="D37" s="36">
        <v>240</v>
      </c>
      <c r="E37" s="82">
        <v>9.61</v>
      </c>
      <c r="F37" s="91">
        <v>0.27</v>
      </c>
      <c r="G37" s="82"/>
      <c r="H37" s="92" t="s">
        <v>400</v>
      </c>
      <c r="I37" s="108"/>
      <c r="J37" s="75"/>
      <c r="K37" s="75"/>
      <c r="L37" s="176"/>
      <c r="M37" s="176"/>
    </row>
    <row r="38" spans="2:13" s="24" customFormat="1" ht="15">
      <c r="B38" s="30" t="s">
        <v>224</v>
      </c>
      <c r="C38" s="31" t="s">
        <v>204</v>
      </c>
      <c r="D38" s="36">
        <v>430</v>
      </c>
      <c r="E38" s="82">
        <v>9.73</v>
      </c>
      <c r="F38" s="91">
        <v>0.27</v>
      </c>
      <c r="G38" s="82"/>
      <c r="H38" s="92" t="s">
        <v>225</v>
      </c>
      <c r="I38" s="108"/>
      <c r="J38" s="75"/>
      <c r="K38" s="75"/>
      <c r="L38" s="176"/>
      <c r="M38" s="176"/>
    </row>
    <row r="39" spans="2:13" s="24" customFormat="1" ht="15">
      <c r="B39" s="30" t="s">
        <v>539</v>
      </c>
      <c r="C39" s="31" t="s">
        <v>233</v>
      </c>
      <c r="D39" s="36">
        <v>3700</v>
      </c>
      <c r="E39" s="82">
        <v>9.68</v>
      </c>
      <c r="F39" s="91">
        <v>0.27</v>
      </c>
      <c r="G39" s="82"/>
      <c r="H39" s="92" t="s">
        <v>542</v>
      </c>
      <c r="I39" s="108"/>
      <c r="J39" s="75"/>
      <c r="K39" s="75"/>
      <c r="L39" s="176"/>
      <c r="M39" s="176"/>
    </row>
    <row r="40" spans="2:13" s="24" customFormat="1" ht="15">
      <c r="B40" s="30" t="s">
        <v>189</v>
      </c>
      <c r="C40" s="31" t="s">
        <v>190</v>
      </c>
      <c r="D40" s="36">
        <v>1540</v>
      </c>
      <c r="E40" s="82">
        <v>9.57</v>
      </c>
      <c r="F40" s="91">
        <v>0.27</v>
      </c>
      <c r="G40" s="82"/>
      <c r="H40" s="92" t="s">
        <v>191</v>
      </c>
      <c r="I40" s="108"/>
      <c r="J40" s="75"/>
      <c r="K40" s="75"/>
      <c r="L40" s="176"/>
      <c r="M40" s="176"/>
    </row>
    <row r="41" spans="2:13" s="24" customFormat="1" ht="15">
      <c r="B41" s="30" t="s">
        <v>385</v>
      </c>
      <c r="C41" s="31" t="s">
        <v>386</v>
      </c>
      <c r="D41" s="36">
        <v>140</v>
      </c>
      <c r="E41" s="82">
        <v>8.92</v>
      </c>
      <c r="F41" s="91">
        <v>0.25</v>
      </c>
      <c r="G41" s="82"/>
      <c r="H41" s="92" t="s">
        <v>387</v>
      </c>
      <c r="I41" s="108"/>
      <c r="J41" s="75"/>
      <c r="K41" s="75"/>
      <c r="L41" s="176"/>
      <c r="M41" s="176"/>
    </row>
    <row r="42" spans="2:13" s="24" customFormat="1" ht="15">
      <c r="B42" s="30" t="s">
        <v>184</v>
      </c>
      <c r="C42" s="31" t="s">
        <v>177</v>
      </c>
      <c r="D42" s="36">
        <v>504</v>
      </c>
      <c r="E42" s="82">
        <v>8.63</v>
      </c>
      <c r="F42" s="91">
        <v>0.24</v>
      </c>
      <c r="G42" s="82"/>
      <c r="H42" s="92" t="s">
        <v>185</v>
      </c>
      <c r="I42" s="108"/>
      <c r="J42" s="75"/>
      <c r="K42" s="75"/>
      <c r="L42" s="176"/>
      <c r="M42" s="176"/>
    </row>
    <row r="43" spans="2:13" s="24" customFormat="1" ht="15">
      <c r="B43" s="30" t="s">
        <v>240</v>
      </c>
      <c r="C43" s="31" t="s">
        <v>207</v>
      </c>
      <c r="D43" s="36">
        <v>630</v>
      </c>
      <c r="E43" s="82">
        <v>8.49</v>
      </c>
      <c r="F43" s="91">
        <v>0.24</v>
      </c>
      <c r="G43" s="82"/>
      <c r="H43" s="92" t="s">
        <v>241</v>
      </c>
      <c r="I43" s="108"/>
      <c r="J43" s="75"/>
      <c r="K43" s="75"/>
      <c r="L43" s="176"/>
      <c r="M43" s="176"/>
    </row>
    <row r="44" spans="2:13" s="24" customFormat="1" ht="15">
      <c r="B44" s="30" t="s">
        <v>238</v>
      </c>
      <c r="C44" s="31" t="s">
        <v>204</v>
      </c>
      <c r="D44" s="36">
        <v>4050</v>
      </c>
      <c r="E44" s="82">
        <v>8.23</v>
      </c>
      <c r="F44" s="91">
        <v>0.23</v>
      </c>
      <c r="G44" s="82"/>
      <c r="H44" s="92" t="s">
        <v>239</v>
      </c>
      <c r="I44" s="108"/>
      <c r="J44" s="75"/>
      <c r="K44" s="75"/>
      <c r="L44" s="176"/>
      <c r="M44" s="176"/>
    </row>
    <row r="45" spans="2:13" s="24" customFormat="1" ht="15">
      <c r="B45" s="30" t="s">
        <v>420</v>
      </c>
      <c r="C45" s="31" t="s">
        <v>216</v>
      </c>
      <c r="D45" s="36">
        <v>250</v>
      </c>
      <c r="E45" s="82">
        <v>7.52</v>
      </c>
      <c r="F45" s="91">
        <v>0.21</v>
      </c>
      <c r="G45" s="82"/>
      <c r="H45" s="92" t="s">
        <v>421</v>
      </c>
      <c r="I45" s="108"/>
      <c r="J45" s="75"/>
      <c r="K45" s="75"/>
      <c r="L45" s="176"/>
      <c r="M45" s="176"/>
    </row>
    <row r="46" spans="2:13" s="24" customFormat="1" ht="15">
      <c r="B46" s="30" t="s">
        <v>248</v>
      </c>
      <c r="C46" s="31" t="s">
        <v>562</v>
      </c>
      <c r="D46" s="36">
        <v>6200</v>
      </c>
      <c r="E46" s="82">
        <v>7.54</v>
      </c>
      <c r="F46" s="91">
        <v>0.21</v>
      </c>
      <c r="G46" s="82"/>
      <c r="H46" s="92" t="s">
        <v>249</v>
      </c>
      <c r="I46" s="108"/>
      <c r="J46" s="75"/>
      <c r="K46" s="75"/>
      <c r="L46" s="176"/>
      <c r="M46" s="176"/>
    </row>
    <row r="47" spans="2:13" s="24" customFormat="1" ht="15">
      <c r="B47" s="30" t="s">
        <v>252</v>
      </c>
      <c r="C47" s="31" t="s">
        <v>195</v>
      </c>
      <c r="D47" s="36">
        <v>1800</v>
      </c>
      <c r="E47" s="82">
        <v>7.16</v>
      </c>
      <c r="F47" s="91">
        <v>0.2</v>
      </c>
      <c r="G47" s="82"/>
      <c r="H47" s="92" t="s">
        <v>253</v>
      </c>
      <c r="I47" s="108"/>
      <c r="J47" s="75"/>
      <c r="K47" s="75"/>
      <c r="L47" s="176"/>
      <c r="M47" s="176"/>
    </row>
    <row r="48" spans="2:13" s="24" customFormat="1" ht="15">
      <c r="B48" s="30" t="s">
        <v>246</v>
      </c>
      <c r="C48" s="31" t="s">
        <v>193</v>
      </c>
      <c r="D48" s="36">
        <v>10000</v>
      </c>
      <c r="E48" s="82">
        <v>7.27</v>
      </c>
      <c r="F48" s="91">
        <v>0.2</v>
      </c>
      <c r="G48" s="82"/>
      <c r="H48" s="92" t="s">
        <v>247</v>
      </c>
      <c r="I48" s="108"/>
      <c r="J48" s="75"/>
      <c r="K48" s="75"/>
      <c r="L48" s="176"/>
      <c r="M48" s="176"/>
    </row>
    <row r="49" spans="2:13" s="24" customFormat="1" ht="15">
      <c r="B49" s="30" t="s">
        <v>476</v>
      </c>
      <c r="C49" s="31" t="s">
        <v>195</v>
      </c>
      <c r="D49" s="36">
        <v>600</v>
      </c>
      <c r="E49" s="82">
        <v>6.64</v>
      </c>
      <c r="F49" s="91">
        <v>0.18</v>
      </c>
      <c r="G49" s="82"/>
      <c r="H49" s="92" t="s">
        <v>479</v>
      </c>
      <c r="I49" s="108"/>
      <c r="J49" s="75"/>
      <c r="K49" s="75"/>
      <c r="L49" s="176"/>
      <c r="M49" s="176"/>
    </row>
    <row r="50" spans="2:13" s="24" customFormat="1" ht="15">
      <c r="B50" s="30" t="s">
        <v>242</v>
      </c>
      <c r="C50" s="31" t="s">
        <v>202</v>
      </c>
      <c r="D50" s="36">
        <v>25</v>
      </c>
      <c r="E50" s="82">
        <v>5.69</v>
      </c>
      <c r="F50" s="91">
        <v>0.16</v>
      </c>
      <c r="G50" s="82"/>
      <c r="H50" s="92" t="s">
        <v>243</v>
      </c>
      <c r="I50" s="108"/>
      <c r="J50" s="75"/>
      <c r="K50" s="75"/>
      <c r="L50" s="176"/>
      <c r="M50" s="176"/>
    </row>
    <row r="51" spans="2:13" s="24" customFormat="1" ht="15">
      <c r="B51" s="30" t="s">
        <v>256</v>
      </c>
      <c r="C51" s="31" t="s">
        <v>195</v>
      </c>
      <c r="D51" s="36">
        <v>325</v>
      </c>
      <c r="E51" s="82">
        <v>5.53</v>
      </c>
      <c r="F51" s="91">
        <v>0.15</v>
      </c>
      <c r="G51" s="82"/>
      <c r="H51" s="92" t="s">
        <v>257</v>
      </c>
      <c r="I51" s="108"/>
      <c r="J51" s="75"/>
      <c r="K51" s="75"/>
      <c r="L51" s="176"/>
      <c r="M51" s="176"/>
    </row>
    <row r="52" spans="2:13" s="24" customFormat="1" ht="15">
      <c r="B52" s="30" t="s">
        <v>214</v>
      </c>
      <c r="C52" s="31" t="s">
        <v>204</v>
      </c>
      <c r="D52" s="36">
        <v>190</v>
      </c>
      <c r="E52" s="82">
        <v>4.57</v>
      </c>
      <c r="F52" s="91">
        <v>0.13</v>
      </c>
      <c r="G52" s="82"/>
      <c r="H52" s="92" t="s">
        <v>215</v>
      </c>
      <c r="I52" s="108"/>
      <c r="J52" s="75"/>
      <c r="K52" s="75"/>
      <c r="L52" s="176"/>
      <c r="M52" s="176"/>
    </row>
    <row r="53" spans="2:13" s="24" customFormat="1" ht="15">
      <c r="B53" s="30" t="s">
        <v>254</v>
      </c>
      <c r="C53" s="31" t="s">
        <v>229</v>
      </c>
      <c r="D53" s="36">
        <v>660</v>
      </c>
      <c r="E53" s="82">
        <v>4.85</v>
      </c>
      <c r="F53" s="91">
        <v>0.13</v>
      </c>
      <c r="G53" s="82"/>
      <c r="H53" s="92" t="s">
        <v>255</v>
      </c>
      <c r="I53" s="108"/>
      <c r="J53" s="75"/>
      <c r="K53" s="75"/>
      <c r="L53" s="176"/>
      <c r="M53" s="176"/>
    </row>
    <row r="54" spans="2:13" s="24" customFormat="1" ht="15">
      <c r="B54" s="30" t="s">
        <v>258</v>
      </c>
      <c r="C54" s="31" t="s">
        <v>195</v>
      </c>
      <c r="D54" s="36">
        <v>200</v>
      </c>
      <c r="E54" s="82">
        <v>4.76</v>
      </c>
      <c r="F54" s="91">
        <v>0.13</v>
      </c>
      <c r="G54" s="82"/>
      <c r="H54" s="92" t="s">
        <v>259</v>
      </c>
      <c r="I54" s="108"/>
      <c r="J54" s="75"/>
      <c r="K54" s="75"/>
      <c r="L54" s="176"/>
      <c r="M54" s="176"/>
    </row>
    <row r="55" spans="2:13" s="24" customFormat="1" ht="15">
      <c r="B55" s="30" t="s">
        <v>540</v>
      </c>
      <c r="C55" s="31" t="s">
        <v>207</v>
      </c>
      <c r="D55" s="36">
        <v>5750</v>
      </c>
      <c r="E55" s="82">
        <v>3.54</v>
      </c>
      <c r="F55" s="91">
        <v>0.1</v>
      </c>
      <c r="G55" s="82"/>
      <c r="H55" s="92" t="s">
        <v>543</v>
      </c>
      <c r="I55" s="108"/>
      <c r="J55" s="75"/>
      <c r="K55" s="75"/>
      <c r="L55" s="176"/>
      <c r="M55" s="176"/>
    </row>
    <row r="56" spans="2:13" s="24" customFormat="1" ht="15">
      <c r="B56" s="30" t="s">
        <v>260</v>
      </c>
      <c r="C56" s="31" t="s">
        <v>216</v>
      </c>
      <c r="D56" s="36">
        <v>190</v>
      </c>
      <c r="E56" s="82">
        <v>1.91</v>
      </c>
      <c r="F56" s="91">
        <v>0.05</v>
      </c>
      <c r="G56" s="82"/>
      <c r="H56" s="92" t="s">
        <v>261</v>
      </c>
      <c r="I56" s="108"/>
      <c r="J56" s="75"/>
      <c r="K56" s="75"/>
      <c r="L56" s="176"/>
      <c r="M56" s="176"/>
    </row>
    <row r="57" spans="2:13" s="24" customFormat="1" ht="15">
      <c r="B57" s="30" t="s">
        <v>477</v>
      </c>
      <c r="C57" s="31" t="s">
        <v>478</v>
      </c>
      <c r="D57" s="36">
        <v>750</v>
      </c>
      <c r="E57" s="82">
        <v>1.58</v>
      </c>
      <c r="F57" s="91">
        <v>0.04</v>
      </c>
      <c r="G57" s="82"/>
      <c r="H57" s="92" t="s">
        <v>480</v>
      </c>
      <c r="I57" s="108"/>
      <c r="J57" s="75"/>
      <c r="K57" s="75"/>
      <c r="L57" s="176"/>
      <c r="M57" s="176"/>
    </row>
    <row r="58" spans="2:13" ht="15">
      <c r="B58" s="29" t="s">
        <v>25</v>
      </c>
      <c r="C58" s="29"/>
      <c r="D58" s="42"/>
      <c r="E58" s="43">
        <f>SUM(E10:E57)</f>
        <v>690.6399999999999</v>
      </c>
      <c r="F58" s="43">
        <f>SUM(F10:F57)</f>
        <v>19.179999999999996</v>
      </c>
      <c r="G58" s="94"/>
      <c r="H58" s="25"/>
      <c r="I58" s="108"/>
      <c r="J58" s="1"/>
      <c r="L58" s="176"/>
      <c r="M58" s="176"/>
    </row>
    <row r="59" spans="2:13" ht="15">
      <c r="B59" s="29" t="s">
        <v>262</v>
      </c>
      <c r="C59" s="29"/>
      <c r="D59" s="42"/>
      <c r="E59" s="94"/>
      <c r="F59" s="45"/>
      <c r="G59" s="94"/>
      <c r="H59" s="25"/>
      <c r="J59" s="1"/>
      <c r="L59" s="176"/>
      <c r="M59" s="176"/>
    </row>
    <row r="60" spans="2:13" ht="15">
      <c r="B60" s="29" t="s">
        <v>13</v>
      </c>
      <c r="C60" s="29"/>
      <c r="D60" s="42"/>
      <c r="E60" s="94"/>
      <c r="F60" s="45"/>
      <c r="G60" s="94"/>
      <c r="H60" s="25"/>
      <c r="J60" s="1"/>
      <c r="L60" s="176"/>
      <c r="M60" s="176"/>
    </row>
    <row r="61" spans="2:13" ht="15">
      <c r="B61" s="30" t="s">
        <v>263</v>
      </c>
      <c r="C61" s="30" t="s">
        <v>230</v>
      </c>
      <c r="D61" s="36">
        <v>11550</v>
      </c>
      <c r="E61" s="32">
        <v>0.46</v>
      </c>
      <c r="F61" s="46">
        <v>0.01</v>
      </c>
      <c r="G61" s="177"/>
      <c r="H61" s="92" t="s">
        <v>264</v>
      </c>
      <c r="J61" s="1"/>
      <c r="L61" s="176"/>
      <c r="M61" s="176"/>
    </row>
    <row r="62" spans="2:13" s="24" customFormat="1" ht="15">
      <c r="B62" s="29" t="s">
        <v>25</v>
      </c>
      <c r="C62" s="29"/>
      <c r="D62" s="42"/>
      <c r="E62" s="43">
        <f>SUM(E61)</f>
        <v>0.46</v>
      </c>
      <c r="F62" s="44">
        <f>SUM(F61)</f>
        <v>0.01</v>
      </c>
      <c r="G62" s="94"/>
      <c r="H62" s="25"/>
      <c r="I62" s="1"/>
      <c r="J62" s="1"/>
      <c r="L62" s="176"/>
      <c r="M62" s="176"/>
    </row>
    <row r="63" spans="2:13" s="24" customFormat="1" ht="15">
      <c r="B63" s="29" t="s">
        <v>11</v>
      </c>
      <c r="C63" s="30"/>
      <c r="D63" s="36"/>
      <c r="E63" s="32"/>
      <c r="F63" s="33"/>
      <c r="G63" s="32"/>
      <c r="H63" s="25"/>
      <c r="I63" s="1"/>
      <c r="J63" s="1"/>
      <c r="L63" s="176"/>
      <c r="M63" s="176"/>
    </row>
    <row r="64" spans="2:13" s="24" customFormat="1" ht="15">
      <c r="B64" s="29" t="s">
        <v>12</v>
      </c>
      <c r="C64" s="30"/>
      <c r="D64" s="36"/>
      <c r="E64" s="32"/>
      <c r="F64" s="33"/>
      <c r="G64" s="32"/>
      <c r="H64" s="25"/>
      <c r="I64" s="1"/>
      <c r="J64" s="1"/>
      <c r="L64" s="176"/>
      <c r="M64" s="176"/>
    </row>
    <row r="65" spans="2:13" s="24" customFormat="1" ht="15">
      <c r="B65" s="29" t="s">
        <v>13</v>
      </c>
      <c r="C65" s="30"/>
      <c r="D65" s="36"/>
      <c r="E65" s="32"/>
      <c r="F65" s="33"/>
      <c r="G65" s="32"/>
      <c r="H65" s="25"/>
      <c r="I65" s="1"/>
      <c r="J65" s="1"/>
      <c r="L65" s="176"/>
      <c r="M65" s="176"/>
    </row>
    <row r="66" spans="2:18" s="24" customFormat="1" ht="15">
      <c r="B66" s="30" t="s">
        <v>59</v>
      </c>
      <c r="C66" s="30" t="s">
        <v>15</v>
      </c>
      <c r="D66" s="36">
        <v>25</v>
      </c>
      <c r="E66" s="32">
        <v>257.66</v>
      </c>
      <c r="F66" s="33">
        <v>7.15</v>
      </c>
      <c r="G66" s="32">
        <v>4.1499</v>
      </c>
      <c r="H66" s="92" t="s">
        <v>265</v>
      </c>
      <c r="I66" s="108"/>
      <c r="J66" s="1"/>
      <c r="K66" s="2"/>
      <c r="L66" s="176"/>
      <c r="M66" s="176"/>
      <c r="N66" s="2"/>
      <c r="O66" s="2"/>
      <c r="P66" s="2"/>
      <c r="Q66" s="2"/>
      <c r="R66" s="2"/>
    </row>
    <row r="67" spans="2:18" s="24" customFormat="1" ht="15">
      <c r="B67" s="30" t="s">
        <v>23</v>
      </c>
      <c r="C67" s="30" t="s">
        <v>15</v>
      </c>
      <c r="D67" s="36">
        <v>20</v>
      </c>
      <c r="E67" s="32">
        <v>213.71</v>
      </c>
      <c r="F67" s="33">
        <v>5.93</v>
      </c>
      <c r="G67" s="32">
        <v>4.83</v>
      </c>
      <c r="H67" s="92" t="s">
        <v>40</v>
      </c>
      <c r="I67" s="108"/>
      <c r="J67" s="1"/>
      <c r="K67" s="2"/>
      <c r="L67" s="176"/>
      <c r="M67" s="176"/>
      <c r="N67" s="2"/>
      <c r="O67" s="2"/>
      <c r="P67" s="2"/>
      <c r="Q67" s="2"/>
      <c r="R67" s="2"/>
    </row>
    <row r="68" spans="2:18" s="24" customFormat="1" ht="15">
      <c r="B68" s="30" t="s">
        <v>121</v>
      </c>
      <c r="C68" s="30" t="s">
        <v>15</v>
      </c>
      <c r="D68" s="36">
        <v>15</v>
      </c>
      <c r="E68" s="32">
        <v>167.05</v>
      </c>
      <c r="F68" s="33">
        <v>4.63</v>
      </c>
      <c r="G68" s="32">
        <v>4.25</v>
      </c>
      <c r="H68" s="92" t="s">
        <v>266</v>
      </c>
      <c r="I68" s="108"/>
      <c r="J68" s="1"/>
      <c r="K68" s="2"/>
      <c r="L68" s="176"/>
      <c r="M68" s="176"/>
      <c r="N68" s="2"/>
      <c r="O68" s="2"/>
      <c r="P68" s="2"/>
      <c r="Q68" s="2"/>
      <c r="R68" s="2"/>
    </row>
    <row r="69" spans="2:18" s="24" customFormat="1" ht="15">
      <c r="B69" s="29" t="s">
        <v>25</v>
      </c>
      <c r="C69" s="29"/>
      <c r="D69" s="42"/>
      <c r="E69" s="43">
        <f>SUM(E66:E68)</f>
        <v>638.4200000000001</v>
      </c>
      <c r="F69" s="43">
        <f>SUM(F66:F68)</f>
        <v>17.71</v>
      </c>
      <c r="G69" s="94"/>
      <c r="H69" s="25"/>
      <c r="I69" s="1"/>
      <c r="J69" s="1"/>
      <c r="K69" s="2"/>
      <c r="M69" s="176"/>
      <c r="N69" s="2"/>
      <c r="O69" s="2"/>
      <c r="P69" s="2"/>
      <c r="Q69" s="2"/>
      <c r="R69" s="2"/>
    </row>
    <row r="70" spans="2:13" s="24" customFormat="1" ht="15" customHeight="1">
      <c r="B70" s="29" t="s">
        <v>26</v>
      </c>
      <c r="C70" s="29"/>
      <c r="D70" s="42"/>
      <c r="E70" s="94"/>
      <c r="F70" s="45"/>
      <c r="G70" s="94"/>
      <c r="H70" s="25"/>
      <c r="I70" s="1"/>
      <c r="J70" s="1"/>
      <c r="M70" s="176"/>
    </row>
    <row r="71" spans="2:13" s="24" customFormat="1" ht="15" customHeight="1">
      <c r="B71" s="29" t="s">
        <v>89</v>
      </c>
      <c r="C71" s="30"/>
      <c r="D71" s="36"/>
      <c r="E71" s="32"/>
      <c r="F71" s="33"/>
      <c r="G71" s="32"/>
      <c r="H71" s="25"/>
      <c r="I71" s="1"/>
      <c r="J71" s="1"/>
      <c r="M71" s="176"/>
    </row>
    <row r="72" spans="2:13" s="24" customFormat="1" ht="15">
      <c r="B72" s="30" t="s">
        <v>267</v>
      </c>
      <c r="C72" s="30" t="s">
        <v>17</v>
      </c>
      <c r="D72" s="36">
        <v>1000000</v>
      </c>
      <c r="E72" s="32">
        <v>1094.17</v>
      </c>
      <c r="F72" s="33">
        <v>30.35</v>
      </c>
      <c r="G72" s="32">
        <v>5.486999999999999</v>
      </c>
      <c r="H72" s="92" t="s">
        <v>268</v>
      </c>
      <c r="I72" s="1"/>
      <c r="J72" s="1"/>
      <c r="M72" s="176"/>
    </row>
    <row r="73" spans="2:13" s="24" customFormat="1" ht="15">
      <c r="B73" s="30" t="s">
        <v>269</v>
      </c>
      <c r="C73" s="30" t="s">
        <v>17</v>
      </c>
      <c r="D73" s="36">
        <v>500000</v>
      </c>
      <c r="E73" s="32">
        <v>541.25</v>
      </c>
      <c r="F73" s="32">
        <v>15.01</v>
      </c>
      <c r="G73" s="32">
        <v>4.4350000000000005</v>
      </c>
      <c r="H73" s="92" t="s">
        <v>270</v>
      </c>
      <c r="I73" s="1"/>
      <c r="J73" s="1"/>
      <c r="M73" s="176"/>
    </row>
    <row r="74" spans="2:10" s="24" customFormat="1" ht="15">
      <c r="B74" s="30" t="s">
        <v>361</v>
      </c>
      <c r="C74" s="30" t="s">
        <v>17</v>
      </c>
      <c r="D74" s="36">
        <v>200000</v>
      </c>
      <c r="E74" s="32">
        <v>209.1</v>
      </c>
      <c r="F74" s="32">
        <v>5.8</v>
      </c>
      <c r="G74" s="32">
        <v>6.0723</v>
      </c>
      <c r="H74" s="92" t="s">
        <v>362</v>
      </c>
      <c r="I74" s="1"/>
      <c r="J74" s="62"/>
    </row>
    <row r="75" spans="2:10" s="24" customFormat="1" ht="15" customHeight="1">
      <c r="B75" s="29" t="s">
        <v>25</v>
      </c>
      <c r="C75" s="29"/>
      <c r="D75" s="42"/>
      <c r="E75" s="43">
        <f>SUM(E72:E74)</f>
        <v>1844.52</v>
      </c>
      <c r="F75" s="43">
        <f>SUM(F72:F74)</f>
        <v>51.16</v>
      </c>
      <c r="G75" s="94"/>
      <c r="H75" s="25"/>
      <c r="I75" s="1"/>
      <c r="J75" s="62"/>
    </row>
    <row r="76" spans="2:10" s="24" customFormat="1" ht="15">
      <c r="B76" s="29" t="s">
        <v>31</v>
      </c>
      <c r="C76" s="30"/>
      <c r="D76" s="42"/>
      <c r="E76" s="94"/>
      <c r="F76" s="45"/>
      <c r="G76" s="94"/>
      <c r="H76" s="25"/>
      <c r="I76" s="108"/>
      <c r="J76" s="1"/>
    </row>
    <row r="77" spans="2:10" s="24" customFormat="1" ht="15">
      <c r="B77" s="29" t="s">
        <v>32</v>
      </c>
      <c r="C77" s="30"/>
      <c r="D77" s="42"/>
      <c r="E77" s="32">
        <v>410.38</v>
      </c>
      <c r="F77" s="329">
        <v>11.38</v>
      </c>
      <c r="G77" s="94"/>
      <c r="H77" s="25"/>
      <c r="I77" s="108"/>
      <c r="J77" s="1"/>
    </row>
    <row r="78" spans="2:18" s="24" customFormat="1" ht="15">
      <c r="B78" s="29" t="s">
        <v>271</v>
      </c>
      <c r="C78" s="30"/>
      <c r="D78" s="31"/>
      <c r="E78" s="32">
        <v>20.399999999999864</v>
      </c>
      <c r="F78" s="329">
        <v>0.5600000000000058</v>
      </c>
      <c r="G78" s="32"/>
      <c r="H78" s="25"/>
      <c r="I78" s="108"/>
      <c r="J78" s="1"/>
      <c r="K78" s="2"/>
      <c r="L78" s="2"/>
      <c r="M78" s="2"/>
      <c r="N78" s="2"/>
      <c r="O78" s="2"/>
      <c r="P78" s="2"/>
      <c r="Q78" s="2"/>
      <c r="R78" s="2"/>
    </row>
    <row r="79" spans="2:18" s="24" customFormat="1" ht="15">
      <c r="B79" s="50" t="s">
        <v>34</v>
      </c>
      <c r="C79" s="50"/>
      <c r="D79" s="51"/>
      <c r="E79" s="53">
        <f>SUM(E58+E62+E69+E75+E77+E78)+0.01</f>
        <v>3604.83</v>
      </c>
      <c r="F79" s="53">
        <f>SUM(F58+F62+F69+F75+F77+F78)</f>
        <v>100</v>
      </c>
      <c r="G79" s="54"/>
      <c r="H79" s="171"/>
      <c r="I79" s="108"/>
      <c r="J79" s="1"/>
      <c r="K79" s="2"/>
      <c r="L79" s="2"/>
      <c r="M79" s="2"/>
      <c r="N79" s="2"/>
      <c r="O79" s="2"/>
      <c r="P79" s="2"/>
      <c r="Q79" s="2"/>
      <c r="R79" s="2"/>
    </row>
    <row r="80" spans="2:18" s="24" customFormat="1" ht="15">
      <c r="B80" s="30" t="s">
        <v>97</v>
      </c>
      <c r="C80" s="172"/>
      <c r="D80" s="173"/>
      <c r="E80" s="174"/>
      <c r="F80" s="174"/>
      <c r="G80" s="174"/>
      <c r="H80" s="175"/>
      <c r="I80" s="1"/>
      <c r="J80" s="1"/>
      <c r="K80" s="2"/>
      <c r="L80" s="2"/>
      <c r="M80" s="2"/>
      <c r="N80" s="2"/>
      <c r="O80" s="2"/>
      <c r="P80" s="2"/>
      <c r="Q80" s="2"/>
      <c r="R80" s="2"/>
    </row>
    <row r="81" spans="2:10" s="24" customFormat="1" ht="15">
      <c r="B81" s="537" t="s">
        <v>36</v>
      </c>
      <c r="C81" s="538"/>
      <c r="D81" s="538"/>
      <c r="E81" s="538"/>
      <c r="F81" s="538"/>
      <c r="G81" s="538"/>
      <c r="H81" s="539"/>
      <c r="I81" s="1"/>
      <c r="J81" s="1"/>
    </row>
    <row r="82" spans="2:10" s="24" customFormat="1" ht="15">
      <c r="B82" s="337" t="s">
        <v>96</v>
      </c>
      <c r="C82" s="338"/>
      <c r="D82" s="338"/>
      <c r="E82" s="338"/>
      <c r="F82" s="338"/>
      <c r="G82" s="338"/>
      <c r="H82" s="339"/>
      <c r="I82" s="1"/>
      <c r="J82" s="1"/>
    </row>
    <row r="83" spans="2:10" s="24" customFormat="1" ht="15">
      <c r="B83" s="333" t="s">
        <v>438</v>
      </c>
      <c r="C83" s="338"/>
      <c r="D83" s="338"/>
      <c r="E83" s="338"/>
      <c r="F83" s="338"/>
      <c r="G83" s="338"/>
      <c r="H83" s="339"/>
      <c r="I83" s="1"/>
      <c r="J83" s="1"/>
    </row>
    <row r="84" spans="2:10" s="24" customFormat="1" ht="15">
      <c r="B84" s="63"/>
      <c r="C84" s="181"/>
      <c r="D84" s="181"/>
      <c r="E84" s="181"/>
      <c r="F84" s="181"/>
      <c r="G84" s="181"/>
      <c r="H84" s="65"/>
      <c r="I84" s="1"/>
      <c r="J84" s="1"/>
    </row>
    <row r="85" spans="1:18" s="18" customFormat="1" ht="15">
      <c r="A85" s="2"/>
      <c r="E85" s="86"/>
      <c r="H85" s="183"/>
      <c r="I85" s="1"/>
      <c r="J85" s="2"/>
      <c r="K85" s="2"/>
      <c r="L85" s="2"/>
      <c r="M85" s="2"/>
      <c r="N85" s="2"/>
      <c r="O85" s="2"/>
      <c r="P85" s="2"/>
      <c r="Q85" s="2"/>
      <c r="R85" s="2"/>
    </row>
  </sheetData>
  <sheetProtection/>
  <mergeCells count="4">
    <mergeCell ref="B1:H1"/>
    <mergeCell ref="B2:H2"/>
    <mergeCell ref="B4:H4"/>
    <mergeCell ref="B81:H81"/>
  </mergeCells>
  <printOptions/>
  <pageMargins left="0.97" right="0.7" top="0.36" bottom="0.51" header="0.3" footer="0.3"/>
  <pageSetup fitToHeight="1" fitToWidth="1" horizontalDpi="600" verticalDpi="600" orientation="portrait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4"/>
  <sheetViews>
    <sheetView showGridLines="0" view="pageBreakPreview" zoomScale="80" zoomScaleSheetLayoutView="80" zoomScalePageLayoutView="0" workbookViewId="0" topLeftCell="B3">
      <selection activeCell="E35" sqref="E35"/>
    </sheetView>
  </sheetViews>
  <sheetFormatPr defaultColWidth="9.140625" defaultRowHeight="15"/>
  <cols>
    <col min="1" max="1" width="9.140625" style="2" hidden="1" customWidth="1"/>
    <col min="2" max="2" width="94.7109375" style="3" customWidth="1"/>
    <col min="3" max="3" width="19.421875" style="3" customWidth="1"/>
    <col min="4" max="4" width="16.28125" style="3" customWidth="1"/>
    <col min="5" max="7" width="15.421875" style="3" customWidth="1"/>
    <col min="8" max="8" width="16.00390625" style="66" bestFit="1" customWidth="1"/>
    <col min="9" max="9" width="15.140625" style="1" bestFit="1" customWidth="1"/>
    <col min="10" max="10" width="15.57421875" style="2" customWidth="1"/>
    <col min="11" max="11" width="14.7109375" style="2" customWidth="1"/>
    <col min="12" max="12" width="11.57421875" style="2" bestFit="1" customWidth="1"/>
    <col min="13" max="16384" width="9.140625" style="2" customWidth="1"/>
  </cols>
  <sheetData>
    <row r="1" spans="2:8" ht="15" hidden="1">
      <c r="B1" s="521" t="s">
        <v>0</v>
      </c>
      <c r="C1" s="522"/>
      <c r="D1" s="522"/>
      <c r="E1" s="522"/>
      <c r="F1" s="522"/>
      <c r="G1" s="522"/>
      <c r="H1" s="523"/>
    </row>
    <row r="2" spans="2:8" ht="15" hidden="1">
      <c r="B2" s="524" t="s">
        <v>1</v>
      </c>
      <c r="C2" s="525"/>
      <c r="D2" s="525"/>
      <c r="E2" s="525"/>
      <c r="F2" s="525"/>
      <c r="G2" s="525"/>
      <c r="H2" s="526"/>
    </row>
    <row r="3" spans="2:8" ht="15">
      <c r="B3" s="9" t="s">
        <v>2</v>
      </c>
      <c r="C3" s="69"/>
      <c r="D3" s="70"/>
      <c r="E3" s="71"/>
      <c r="F3" s="71"/>
      <c r="G3" s="71"/>
      <c r="H3" s="72"/>
    </row>
    <row r="4" spans="2:8" ht="15">
      <c r="B4" s="9" t="s">
        <v>272</v>
      </c>
      <c r="C4" s="69"/>
      <c r="D4" s="73"/>
      <c r="E4" s="69"/>
      <c r="F4" s="69"/>
      <c r="G4" s="69"/>
      <c r="H4" s="74"/>
    </row>
    <row r="5" spans="2:8" ht="15">
      <c r="B5" s="322" t="s">
        <v>559</v>
      </c>
      <c r="C5" s="15"/>
      <c r="D5" s="16"/>
      <c r="E5" s="15"/>
      <c r="F5" s="15"/>
      <c r="G5" s="15"/>
      <c r="H5" s="17"/>
    </row>
    <row r="6" spans="2:8" ht="15">
      <c r="B6" s="9"/>
      <c r="C6" s="15"/>
      <c r="D6" s="16"/>
      <c r="E6" s="15"/>
      <c r="F6" s="15"/>
      <c r="G6" s="15"/>
      <c r="H6" s="17"/>
    </row>
    <row r="7" spans="2:10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447</v>
      </c>
      <c r="H7" s="23" t="s">
        <v>10</v>
      </c>
      <c r="J7" s="24"/>
    </row>
    <row r="8" spans="2:10" ht="15">
      <c r="B8" s="9" t="s">
        <v>11</v>
      </c>
      <c r="C8" s="25"/>
      <c r="D8" s="148"/>
      <c r="E8" s="184"/>
      <c r="F8" s="185"/>
      <c r="G8" s="185"/>
      <c r="H8" s="153"/>
      <c r="J8" s="24"/>
    </row>
    <row r="9" spans="2:11" s="24" customFormat="1" ht="15" hidden="1">
      <c r="B9" s="9" t="s">
        <v>111</v>
      </c>
      <c r="C9" s="25"/>
      <c r="D9" s="186"/>
      <c r="E9" s="157"/>
      <c r="F9" s="155"/>
      <c r="G9" s="155"/>
      <c r="H9" s="153"/>
      <c r="I9" s="1"/>
      <c r="J9" s="179"/>
      <c r="K9" s="187"/>
    </row>
    <row r="10" spans="2:10" s="24" customFormat="1" ht="15" hidden="1">
      <c r="B10" s="9" t="s">
        <v>13</v>
      </c>
      <c r="C10" s="25"/>
      <c r="D10" s="186"/>
      <c r="E10" s="156"/>
      <c r="F10" s="155"/>
      <c r="G10" s="155"/>
      <c r="H10" s="153"/>
      <c r="I10" s="1"/>
      <c r="J10" s="1"/>
    </row>
    <row r="11" spans="2:10" ht="15" hidden="1">
      <c r="B11" s="29" t="s">
        <v>25</v>
      </c>
      <c r="C11" s="25"/>
      <c r="D11" s="186"/>
      <c r="E11" s="152" t="e">
        <f>SUM(#REF!)</f>
        <v>#REF!</v>
      </c>
      <c r="F11" s="103" t="e">
        <f>SUM(#REF!)</f>
        <v>#REF!</v>
      </c>
      <c r="G11" s="98"/>
      <c r="H11" s="34"/>
      <c r="J11" s="1"/>
    </row>
    <row r="12" spans="2:10" ht="15" hidden="1">
      <c r="B12" s="29" t="s">
        <v>88</v>
      </c>
      <c r="C12" s="25"/>
      <c r="D12" s="186"/>
      <c r="E12" s="188"/>
      <c r="F12" s="98"/>
      <c r="G12" s="98"/>
      <c r="H12" s="34"/>
      <c r="J12" s="1"/>
    </row>
    <row r="13" spans="2:10" ht="15" hidden="1">
      <c r="B13" s="80"/>
      <c r="C13" s="92"/>
      <c r="D13" s="36"/>
      <c r="E13" s="33"/>
      <c r="F13" s="46"/>
      <c r="G13" s="46"/>
      <c r="H13" s="189"/>
      <c r="J13" s="1"/>
    </row>
    <row r="14" spans="2:10" ht="15" hidden="1">
      <c r="B14" s="29" t="s">
        <v>25</v>
      </c>
      <c r="C14" s="25"/>
      <c r="D14" s="186"/>
      <c r="E14" s="152" t="e">
        <f>SUM(#REF!)</f>
        <v>#REF!</v>
      </c>
      <c r="F14" s="152" t="e">
        <f>SUM(#REF!)</f>
        <v>#REF!</v>
      </c>
      <c r="G14" s="98"/>
      <c r="H14" s="34"/>
      <c r="J14" s="1"/>
    </row>
    <row r="15" spans="2:10" ht="15">
      <c r="B15" s="29" t="s">
        <v>90</v>
      </c>
      <c r="C15" s="29"/>
      <c r="D15" s="190"/>
      <c r="E15" s="97"/>
      <c r="F15" s="98"/>
      <c r="G15" s="98"/>
      <c r="H15" s="34"/>
      <c r="J15" s="1"/>
    </row>
    <row r="16" spans="2:10" ht="15">
      <c r="B16" s="29" t="s">
        <v>101</v>
      </c>
      <c r="C16" s="29"/>
      <c r="D16" s="190"/>
      <c r="E16" s="97"/>
      <c r="F16" s="98"/>
      <c r="G16" s="98"/>
      <c r="H16" s="34"/>
      <c r="J16" s="1"/>
    </row>
    <row r="17" spans="2:11" ht="15">
      <c r="B17" s="30" t="s">
        <v>518</v>
      </c>
      <c r="C17" s="30" t="s">
        <v>376</v>
      </c>
      <c r="D17" s="191">
        <v>3500</v>
      </c>
      <c r="E17" s="100">
        <v>3450.41</v>
      </c>
      <c r="F17" s="101">
        <v>4.13</v>
      </c>
      <c r="G17" s="101">
        <v>3.9149</v>
      </c>
      <c r="H17" s="355" t="s">
        <v>470</v>
      </c>
      <c r="I17" s="192"/>
      <c r="J17" s="75"/>
      <c r="K17" s="75"/>
    </row>
    <row r="18" spans="2:11" ht="15">
      <c r="B18" s="30" t="s">
        <v>100</v>
      </c>
      <c r="C18" s="30" t="s">
        <v>376</v>
      </c>
      <c r="D18" s="191">
        <v>2500</v>
      </c>
      <c r="E18" s="100">
        <v>2497.52</v>
      </c>
      <c r="F18" s="101">
        <v>2.99</v>
      </c>
      <c r="G18" s="101">
        <v>3.3015999999999996</v>
      </c>
      <c r="H18" s="355" t="s">
        <v>481</v>
      </c>
      <c r="I18" s="192"/>
      <c r="J18" s="75"/>
      <c r="K18" s="75"/>
    </row>
    <row r="19" spans="2:10" ht="15">
      <c r="B19" s="29" t="s">
        <v>25</v>
      </c>
      <c r="C19" s="29"/>
      <c r="D19" s="195"/>
      <c r="E19" s="102">
        <f>SUM(E17:E18)</f>
        <v>5947.93</v>
      </c>
      <c r="F19" s="103">
        <f>SUM(F17:F18)</f>
        <v>7.12</v>
      </c>
      <c r="G19" s="98"/>
      <c r="H19" s="34"/>
      <c r="J19" s="1"/>
    </row>
    <row r="20" spans="2:10" ht="15">
      <c r="B20" s="9" t="s">
        <v>98</v>
      </c>
      <c r="C20" s="25"/>
      <c r="D20" s="148"/>
      <c r="E20" s="157"/>
      <c r="F20" s="155"/>
      <c r="G20" s="155"/>
      <c r="H20" s="153"/>
      <c r="J20" s="1"/>
    </row>
    <row r="21" spans="2:10" ht="15">
      <c r="B21" s="9" t="s">
        <v>13</v>
      </c>
      <c r="C21" s="25"/>
      <c r="D21" s="148"/>
      <c r="E21" s="157"/>
      <c r="F21" s="155"/>
      <c r="G21" s="155"/>
      <c r="H21" s="153"/>
      <c r="J21" s="1"/>
    </row>
    <row r="22" spans="2:10" ht="15">
      <c r="B22" s="80" t="s">
        <v>288</v>
      </c>
      <c r="C22" s="80" t="s">
        <v>376</v>
      </c>
      <c r="D22" s="126">
        <v>1500</v>
      </c>
      <c r="E22" s="196">
        <v>7463.27</v>
      </c>
      <c r="F22" s="197">
        <v>8.94</v>
      </c>
      <c r="G22" s="90">
        <v>3.3901</v>
      </c>
      <c r="H22" s="198" t="s">
        <v>422</v>
      </c>
      <c r="J22" s="1"/>
    </row>
    <row r="23" spans="2:10" ht="15">
      <c r="B23" s="80" t="s">
        <v>147</v>
      </c>
      <c r="C23" s="80" t="s">
        <v>376</v>
      </c>
      <c r="D23" s="126">
        <v>1000</v>
      </c>
      <c r="E23" s="196">
        <v>4986.53</v>
      </c>
      <c r="F23" s="197">
        <v>5.98</v>
      </c>
      <c r="G23" s="90">
        <v>3.3999</v>
      </c>
      <c r="H23" s="198" t="s">
        <v>378</v>
      </c>
      <c r="J23" s="1"/>
    </row>
    <row r="24" spans="2:10" ht="15">
      <c r="B24" s="80" t="s">
        <v>406</v>
      </c>
      <c r="C24" s="80" t="s">
        <v>376</v>
      </c>
      <c r="D24" s="126">
        <v>1000</v>
      </c>
      <c r="E24" s="196">
        <v>4920.32</v>
      </c>
      <c r="F24" s="197">
        <v>5.9</v>
      </c>
      <c r="G24" s="90">
        <v>4.1049999999999995</v>
      </c>
      <c r="H24" s="198" t="s">
        <v>483</v>
      </c>
      <c r="J24" s="1"/>
    </row>
    <row r="25" spans="2:10" ht="15">
      <c r="B25" s="80" t="s">
        <v>441</v>
      </c>
      <c r="C25" s="80" t="s">
        <v>376</v>
      </c>
      <c r="D25" s="126">
        <v>1000</v>
      </c>
      <c r="E25" s="196">
        <v>4846.3</v>
      </c>
      <c r="F25" s="197">
        <v>5.81</v>
      </c>
      <c r="G25" s="90">
        <v>4.2875</v>
      </c>
      <c r="H25" s="198" t="s">
        <v>485</v>
      </c>
      <c r="J25" s="1"/>
    </row>
    <row r="26" spans="2:10" ht="15">
      <c r="B26" s="80" t="s">
        <v>563</v>
      </c>
      <c r="C26" s="80" t="s">
        <v>99</v>
      </c>
      <c r="D26" s="126">
        <v>800</v>
      </c>
      <c r="E26" s="196">
        <v>4000</v>
      </c>
      <c r="F26" s="197">
        <v>4.79</v>
      </c>
      <c r="G26" s="90">
        <v>4.960000000000001</v>
      </c>
      <c r="H26" s="198" t="s">
        <v>564</v>
      </c>
      <c r="J26" s="1"/>
    </row>
    <row r="27" spans="2:10" ht="15">
      <c r="B27" s="80" t="s">
        <v>533</v>
      </c>
      <c r="C27" s="80" t="s">
        <v>99</v>
      </c>
      <c r="D27" s="126">
        <v>800</v>
      </c>
      <c r="E27" s="196">
        <v>3988.33</v>
      </c>
      <c r="F27" s="197">
        <v>4.78</v>
      </c>
      <c r="G27" s="90">
        <v>3.4452</v>
      </c>
      <c r="H27" s="198" t="s">
        <v>535</v>
      </c>
      <c r="J27" s="1"/>
    </row>
    <row r="28" spans="2:10" ht="15">
      <c r="B28" s="80" t="s">
        <v>534</v>
      </c>
      <c r="C28" s="80" t="s">
        <v>376</v>
      </c>
      <c r="D28" s="126">
        <v>800</v>
      </c>
      <c r="E28" s="196">
        <v>3986.38</v>
      </c>
      <c r="F28" s="197">
        <v>4.78</v>
      </c>
      <c r="G28" s="90">
        <v>3.4645999999999995</v>
      </c>
      <c r="H28" s="198" t="s">
        <v>536</v>
      </c>
      <c r="J28" s="1"/>
    </row>
    <row r="29" spans="2:10" ht="15">
      <c r="B29" s="80" t="s">
        <v>519</v>
      </c>
      <c r="C29" s="80" t="s">
        <v>376</v>
      </c>
      <c r="D29" s="126">
        <v>500</v>
      </c>
      <c r="E29" s="196">
        <v>2500</v>
      </c>
      <c r="F29" s="197">
        <v>3</v>
      </c>
      <c r="G29" s="90">
        <v>3.505</v>
      </c>
      <c r="H29" s="198" t="s">
        <v>565</v>
      </c>
      <c r="J29" s="1"/>
    </row>
    <row r="30" spans="2:10" ht="15">
      <c r="B30" s="80" t="s">
        <v>63</v>
      </c>
      <c r="C30" s="80" t="s">
        <v>376</v>
      </c>
      <c r="D30" s="126">
        <v>500</v>
      </c>
      <c r="E30" s="196">
        <v>2488.91</v>
      </c>
      <c r="F30" s="197">
        <v>2.98</v>
      </c>
      <c r="G30" s="90">
        <v>3.3201999999999994</v>
      </c>
      <c r="H30" s="198" t="s">
        <v>544</v>
      </c>
      <c r="J30" s="1"/>
    </row>
    <row r="31" spans="2:10" ht="15">
      <c r="B31" s="80" t="s">
        <v>147</v>
      </c>
      <c r="C31" s="80" t="s">
        <v>376</v>
      </c>
      <c r="D31" s="126">
        <v>500</v>
      </c>
      <c r="E31" s="196">
        <v>2490.26</v>
      </c>
      <c r="F31" s="197">
        <v>2.98</v>
      </c>
      <c r="G31" s="90">
        <v>3.3999</v>
      </c>
      <c r="H31" s="198" t="s">
        <v>545</v>
      </c>
      <c r="J31" s="1"/>
    </row>
    <row r="32" spans="2:10" ht="15">
      <c r="B32" s="80" t="s">
        <v>498</v>
      </c>
      <c r="C32" s="80" t="s">
        <v>99</v>
      </c>
      <c r="D32" s="126">
        <v>500</v>
      </c>
      <c r="E32" s="196">
        <v>2470.61</v>
      </c>
      <c r="F32" s="197">
        <v>2.96</v>
      </c>
      <c r="G32" s="90">
        <v>4.9351</v>
      </c>
      <c r="H32" s="198" t="s">
        <v>499</v>
      </c>
      <c r="J32" s="1"/>
    </row>
    <row r="33" spans="2:10" ht="15">
      <c r="B33" s="80" t="s">
        <v>503</v>
      </c>
      <c r="C33" s="80" t="s">
        <v>376</v>
      </c>
      <c r="D33" s="126">
        <v>300</v>
      </c>
      <c r="E33" s="196">
        <v>1500</v>
      </c>
      <c r="F33" s="197">
        <v>1.8</v>
      </c>
      <c r="G33" s="90">
        <v>4.950699999999999</v>
      </c>
      <c r="H33" s="198" t="s">
        <v>560</v>
      </c>
      <c r="J33" s="1"/>
    </row>
    <row r="34" spans="2:10" ht="15">
      <c r="B34" s="29" t="s">
        <v>25</v>
      </c>
      <c r="C34" s="25"/>
      <c r="D34" s="148"/>
      <c r="E34" s="152">
        <f>SUM(E22:E33)</f>
        <v>45640.909999999996</v>
      </c>
      <c r="F34" s="103">
        <f>SUM(F22:F33)</f>
        <v>54.69999999999999</v>
      </c>
      <c r="G34" s="98"/>
      <c r="H34" s="34"/>
      <c r="J34" s="1"/>
    </row>
    <row r="35" spans="2:10" ht="15">
      <c r="B35" s="29" t="s">
        <v>92</v>
      </c>
      <c r="C35" s="25"/>
      <c r="D35" s="148"/>
      <c r="E35" s="188"/>
      <c r="F35" s="98"/>
      <c r="G35" s="98"/>
      <c r="H35" s="34"/>
      <c r="J35" s="1"/>
    </row>
    <row r="36" spans="2:10" ht="15">
      <c r="B36" s="30" t="s">
        <v>456</v>
      </c>
      <c r="C36" s="92" t="s">
        <v>17</v>
      </c>
      <c r="D36" s="89">
        <v>10000000</v>
      </c>
      <c r="E36" s="149">
        <v>9972.56</v>
      </c>
      <c r="F36" s="101">
        <v>11.95</v>
      </c>
      <c r="G36" s="101">
        <v>3.2396999999999996</v>
      </c>
      <c r="H36" s="355" t="s">
        <v>458</v>
      </c>
      <c r="J36" s="1"/>
    </row>
    <row r="37" spans="2:10" ht="15">
      <c r="B37" s="30" t="s">
        <v>516</v>
      </c>
      <c r="C37" s="92" t="s">
        <v>17</v>
      </c>
      <c r="D37" s="89">
        <v>5000000</v>
      </c>
      <c r="E37" s="149">
        <v>4979.93</v>
      </c>
      <c r="F37" s="101">
        <v>5.97</v>
      </c>
      <c r="G37" s="101">
        <v>3.2697</v>
      </c>
      <c r="H37" s="355" t="s">
        <v>517</v>
      </c>
      <c r="J37" s="1"/>
    </row>
    <row r="38" spans="2:10" ht="15">
      <c r="B38" s="30" t="s">
        <v>546</v>
      </c>
      <c r="C38" s="92" t="s">
        <v>17</v>
      </c>
      <c r="D38" s="89">
        <v>5000000</v>
      </c>
      <c r="E38" s="149">
        <v>4973.7</v>
      </c>
      <c r="F38" s="101">
        <v>5.96</v>
      </c>
      <c r="G38" s="101">
        <v>3.2718999999999996</v>
      </c>
      <c r="H38" s="355" t="s">
        <v>549</v>
      </c>
      <c r="J38" s="1"/>
    </row>
    <row r="39" spans="2:10" ht="15">
      <c r="B39" s="30" t="s">
        <v>547</v>
      </c>
      <c r="C39" s="92" t="s">
        <v>17</v>
      </c>
      <c r="D39" s="89">
        <v>5000000</v>
      </c>
      <c r="E39" s="149">
        <v>4976.82</v>
      </c>
      <c r="F39" s="101">
        <v>5.96</v>
      </c>
      <c r="G39" s="101">
        <v>3.27</v>
      </c>
      <c r="H39" s="355" t="s">
        <v>550</v>
      </c>
      <c r="J39" s="1"/>
    </row>
    <row r="40" spans="2:10" ht="15">
      <c r="B40" s="30" t="s">
        <v>548</v>
      </c>
      <c r="C40" s="92" t="s">
        <v>17</v>
      </c>
      <c r="D40" s="89">
        <v>2500000</v>
      </c>
      <c r="E40" s="149">
        <v>2488.41</v>
      </c>
      <c r="F40" s="101">
        <v>2.98</v>
      </c>
      <c r="G40" s="101">
        <v>3.27</v>
      </c>
      <c r="H40" s="355" t="s">
        <v>551</v>
      </c>
      <c r="J40" s="1"/>
    </row>
    <row r="41" spans="2:10" ht="15">
      <c r="B41" s="30" t="s">
        <v>457</v>
      </c>
      <c r="C41" s="92" t="s">
        <v>17</v>
      </c>
      <c r="D41" s="89">
        <v>1500000</v>
      </c>
      <c r="E41" s="149">
        <v>1493.04</v>
      </c>
      <c r="F41" s="101">
        <v>1.79</v>
      </c>
      <c r="G41" s="101">
        <v>3.27</v>
      </c>
      <c r="H41" s="355" t="s">
        <v>459</v>
      </c>
      <c r="J41" s="1"/>
    </row>
    <row r="42" spans="2:10" ht="15">
      <c r="B42" s="29" t="s">
        <v>25</v>
      </c>
      <c r="C42" s="25"/>
      <c r="D42" s="148"/>
      <c r="E42" s="151">
        <f>SUM(E36:E41)</f>
        <v>28884.46</v>
      </c>
      <c r="F42" s="103">
        <f>SUM(F36:F41)</f>
        <v>34.61</v>
      </c>
      <c r="G42" s="98"/>
      <c r="H42" s="34"/>
      <c r="J42" s="1"/>
    </row>
    <row r="43" spans="2:10" ht="15">
      <c r="B43" s="29" t="s">
        <v>31</v>
      </c>
      <c r="C43" s="29"/>
      <c r="D43" s="195"/>
      <c r="E43" s="97"/>
      <c r="F43" s="98"/>
      <c r="G43" s="98"/>
      <c r="H43" s="34"/>
      <c r="J43" s="1"/>
    </row>
    <row r="44" spans="2:10" ht="15">
      <c r="B44" s="29" t="s">
        <v>32</v>
      </c>
      <c r="C44" s="30"/>
      <c r="D44" s="31"/>
      <c r="E44" s="100">
        <v>2874.15</v>
      </c>
      <c r="F44" s="381">
        <v>3.44</v>
      </c>
      <c r="G44" s="90"/>
      <c r="H44" s="46"/>
      <c r="J44" s="1"/>
    </row>
    <row r="45" spans="2:10" ht="15">
      <c r="B45" s="29" t="s">
        <v>33</v>
      </c>
      <c r="C45" s="30"/>
      <c r="D45" s="31"/>
      <c r="E45" s="100">
        <v>98.65999999999985</v>
      </c>
      <c r="F45" s="381">
        <v>0.13000000000000256</v>
      </c>
      <c r="G45" s="90"/>
      <c r="H45" s="46"/>
      <c r="I45" s="192"/>
      <c r="J45" s="1"/>
    </row>
    <row r="46" spans="2:10" ht="15">
      <c r="B46" s="50" t="s">
        <v>34</v>
      </c>
      <c r="C46" s="50"/>
      <c r="D46" s="51"/>
      <c r="E46" s="200">
        <f>SUM(E45+E44+E19+E34)+E42</f>
        <v>83446.10999999999</v>
      </c>
      <c r="F46" s="200">
        <f>SUM(F45+F44+F19+F34)+F42</f>
        <v>99.99999999999999</v>
      </c>
      <c r="G46" s="201"/>
      <c r="H46" s="171"/>
      <c r="I46" s="192"/>
      <c r="J46" s="1"/>
    </row>
    <row r="47" spans="2:10" ht="15">
      <c r="B47" s="30" t="s">
        <v>97</v>
      </c>
      <c r="C47" s="172"/>
      <c r="D47" s="173"/>
      <c r="E47" s="174"/>
      <c r="F47" s="174"/>
      <c r="G47" s="174"/>
      <c r="H47" s="175"/>
      <c r="I47" s="192"/>
      <c r="J47" s="1"/>
    </row>
    <row r="48" spans="2:10" ht="15">
      <c r="B48" s="537" t="s">
        <v>36</v>
      </c>
      <c r="C48" s="538"/>
      <c r="D48" s="538"/>
      <c r="E48" s="538"/>
      <c r="F48" s="538"/>
      <c r="G48" s="538"/>
      <c r="H48" s="539"/>
      <c r="J48" s="1"/>
    </row>
    <row r="49" spans="2:10" ht="15">
      <c r="B49" s="341" t="s">
        <v>96</v>
      </c>
      <c r="C49" s="342"/>
      <c r="D49" s="342"/>
      <c r="E49" s="342"/>
      <c r="F49" s="342"/>
      <c r="G49" s="342"/>
      <c r="H49" s="343"/>
      <c r="J49" s="1"/>
    </row>
    <row r="50" spans="2:10" ht="15">
      <c r="B50" s="333" t="s">
        <v>438</v>
      </c>
      <c r="C50" s="338"/>
      <c r="D50" s="338"/>
      <c r="E50" s="338"/>
      <c r="F50" s="338"/>
      <c r="G50" s="338"/>
      <c r="H50" s="339"/>
      <c r="J50" s="1"/>
    </row>
    <row r="51" spans="5:10" ht="15">
      <c r="E51" s="67"/>
      <c r="J51" s="1"/>
    </row>
    <row r="52" ht="15">
      <c r="J52" s="1"/>
    </row>
    <row r="53" ht="15">
      <c r="J53" s="1"/>
    </row>
    <row r="54" ht="15">
      <c r="J54" s="1"/>
    </row>
    <row r="55" ht="15">
      <c r="J55" s="1"/>
    </row>
    <row r="56" ht="15">
      <c r="J56" s="1"/>
    </row>
    <row r="57" ht="15">
      <c r="J57" s="1"/>
    </row>
    <row r="58" ht="15">
      <c r="J58" s="1"/>
    </row>
    <row r="59" ht="15">
      <c r="J59" s="1"/>
    </row>
    <row r="60" ht="15">
      <c r="J60" s="1"/>
    </row>
    <row r="61" ht="15">
      <c r="J61" s="1"/>
    </row>
    <row r="62" ht="15">
      <c r="J62" s="1"/>
    </row>
    <row r="63" ht="15">
      <c r="J63" s="1"/>
    </row>
    <row r="64" ht="15">
      <c r="J64" s="1"/>
    </row>
    <row r="65" ht="15">
      <c r="J65" s="1"/>
    </row>
    <row r="66" ht="15">
      <c r="J66" s="1"/>
    </row>
    <row r="67" ht="15">
      <c r="J67" s="1"/>
    </row>
    <row r="68" ht="15">
      <c r="J68" s="1"/>
    </row>
    <row r="69" ht="15">
      <c r="J69" s="1"/>
    </row>
    <row r="70" ht="15">
      <c r="J70" s="1"/>
    </row>
    <row r="71" ht="15">
      <c r="J71" s="1"/>
    </row>
    <row r="72" ht="15">
      <c r="J72" s="1"/>
    </row>
    <row r="73" ht="15">
      <c r="J73" s="1"/>
    </row>
    <row r="74" ht="15">
      <c r="J74" s="1"/>
    </row>
    <row r="75" ht="15">
      <c r="J75" s="1"/>
    </row>
    <row r="76" ht="15">
      <c r="J76" s="62"/>
    </row>
    <row r="77" ht="15">
      <c r="J77" s="1"/>
    </row>
    <row r="78" ht="15">
      <c r="J78" s="1"/>
    </row>
    <row r="79" ht="15">
      <c r="J79" s="1"/>
    </row>
    <row r="80" ht="15">
      <c r="J80" s="1"/>
    </row>
    <row r="81" ht="15">
      <c r="J81" s="1"/>
    </row>
    <row r="82" ht="15">
      <c r="J82" s="1"/>
    </row>
    <row r="83" ht="15">
      <c r="J83" s="1"/>
    </row>
    <row r="84" ht="15">
      <c r="J84" s="1"/>
    </row>
    <row r="85" ht="15">
      <c r="J85" s="1"/>
    </row>
    <row r="86" ht="15">
      <c r="J86" s="1"/>
    </row>
    <row r="87" ht="15">
      <c r="J87" s="1"/>
    </row>
    <row r="88" ht="15">
      <c r="J88" s="1"/>
    </row>
    <row r="89" ht="15">
      <c r="J89" s="1"/>
    </row>
    <row r="90" ht="15">
      <c r="J90" s="1"/>
    </row>
    <row r="91" ht="15">
      <c r="J91" s="1"/>
    </row>
    <row r="92" ht="15">
      <c r="J92" s="1"/>
    </row>
    <row r="93" ht="15">
      <c r="J93" s="1"/>
    </row>
    <row r="94" ht="15">
      <c r="J94" s="1"/>
    </row>
  </sheetData>
  <sheetProtection/>
  <mergeCells count="3">
    <mergeCell ref="B1:H1"/>
    <mergeCell ref="B2:H2"/>
    <mergeCell ref="B48:H48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showGridLines="0" view="pageBreakPreview" zoomScale="80" zoomScaleSheetLayoutView="80" zoomScalePageLayoutView="0" workbookViewId="0" topLeftCell="B9">
      <selection activeCell="B18" sqref="B18"/>
    </sheetView>
  </sheetViews>
  <sheetFormatPr defaultColWidth="9.140625" defaultRowHeight="15"/>
  <cols>
    <col min="1" max="1" width="9.140625" style="2" hidden="1" customWidth="1"/>
    <col min="2" max="2" width="110.7109375" style="3" customWidth="1"/>
    <col min="3" max="3" width="21.57421875" style="3" customWidth="1"/>
    <col min="4" max="4" width="16.28125" style="3" customWidth="1"/>
    <col min="5" max="7" width="15.421875" style="3" customWidth="1"/>
    <col min="8" max="8" width="15.00390625" style="66" bestFit="1" customWidth="1"/>
    <col min="9" max="9" width="15.140625" style="202" bestFit="1" customWidth="1"/>
    <col min="10" max="10" width="18.421875" style="194" customWidth="1"/>
    <col min="11" max="11" width="14.7109375" style="194" customWidth="1"/>
    <col min="12" max="16384" width="9.140625" style="2" customWidth="1"/>
  </cols>
  <sheetData>
    <row r="1" spans="2:11" ht="15" hidden="1">
      <c r="B1" s="521" t="s">
        <v>0</v>
      </c>
      <c r="C1" s="522"/>
      <c r="D1" s="522"/>
      <c r="E1" s="522"/>
      <c r="F1" s="522"/>
      <c r="G1" s="522"/>
      <c r="H1" s="523"/>
      <c r="J1" s="2"/>
      <c r="K1" s="2"/>
    </row>
    <row r="2" spans="2:11" ht="15" hidden="1">
      <c r="B2" s="524" t="s">
        <v>1</v>
      </c>
      <c r="C2" s="525"/>
      <c r="D2" s="525"/>
      <c r="E2" s="525"/>
      <c r="F2" s="525"/>
      <c r="G2" s="525"/>
      <c r="H2" s="526"/>
      <c r="J2" s="2"/>
      <c r="K2" s="2"/>
    </row>
    <row r="3" spans="2:11" ht="15">
      <c r="B3" s="4" t="s">
        <v>2</v>
      </c>
      <c r="C3" s="5"/>
      <c r="D3" s="6"/>
      <c r="E3" s="7"/>
      <c r="F3" s="7"/>
      <c r="G3" s="7"/>
      <c r="H3" s="8"/>
      <c r="J3" s="2"/>
      <c r="K3" s="2"/>
    </row>
    <row r="4" spans="2:11" ht="15">
      <c r="B4" s="547" t="s">
        <v>277</v>
      </c>
      <c r="C4" s="548"/>
      <c r="D4" s="548"/>
      <c r="E4" s="548"/>
      <c r="F4" s="548"/>
      <c r="G4" s="548"/>
      <c r="H4" s="549"/>
      <c r="J4" s="2"/>
      <c r="K4" s="2"/>
    </row>
    <row r="5" spans="2:11" ht="15">
      <c r="B5" s="322" t="s">
        <v>559</v>
      </c>
      <c r="C5" s="12"/>
      <c r="D5" s="13"/>
      <c r="E5" s="12"/>
      <c r="F5" s="12"/>
      <c r="G5" s="12"/>
      <c r="H5" s="14"/>
      <c r="J5" s="2"/>
      <c r="K5" s="2"/>
    </row>
    <row r="6" spans="2:11" ht="15">
      <c r="B6" s="4"/>
      <c r="C6" s="12"/>
      <c r="D6" s="13"/>
      <c r="E6" s="12"/>
      <c r="F6" s="12"/>
      <c r="G6" s="12"/>
      <c r="H6" s="14"/>
      <c r="J6" s="2"/>
      <c r="K6" s="2"/>
    </row>
    <row r="7" spans="2:9" s="24" customFormat="1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447</v>
      </c>
      <c r="H7" s="23" t="s">
        <v>10</v>
      </c>
      <c r="I7" s="202"/>
    </row>
    <row r="8" spans="2:9" s="24" customFormat="1" ht="15">
      <c r="B8" s="9" t="s">
        <v>11</v>
      </c>
      <c r="C8" s="25"/>
      <c r="D8" s="148"/>
      <c r="E8" s="184"/>
      <c r="F8" s="185"/>
      <c r="G8" s="185"/>
      <c r="H8" s="153"/>
      <c r="I8" s="202"/>
    </row>
    <row r="9" spans="2:9" s="24" customFormat="1" ht="15">
      <c r="B9" s="9" t="s">
        <v>12</v>
      </c>
      <c r="C9" s="25"/>
      <c r="D9" s="148"/>
      <c r="E9" s="184"/>
      <c r="F9" s="185"/>
      <c r="G9" s="185"/>
      <c r="H9" s="153"/>
      <c r="I9" s="202"/>
    </row>
    <row r="10" spans="2:10" s="24" customFormat="1" ht="15">
      <c r="B10" s="9" t="s">
        <v>13</v>
      </c>
      <c r="C10" s="25"/>
      <c r="D10" s="148"/>
      <c r="E10" s="148"/>
      <c r="F10" s="185"/>
      <c r="G10" s="185"/>
      <c r="H10" s="153"/>
      <c r="I10" s="202"/>
      <c r="J10" s="1"/>
    </row>
    <row r="11" spans="2:14" s="24" customFormat="1" ht="15">
      <c r="B11" s="80" t="s">
        <v>326</v>
      </c>
      <c r="C11" s="80" t="s">
        <v>119</v>
      </c>
      <c r="D11" s="199">
        <v>140</v>
      </c>
      <c r="E11" s="203">
        <v>1630.97</v>
      </c>
      <c r="F11" s="91">
        <v>6.88</v>
      </c>
      <c r="G11" s="356">
        <v>7.6941999999999995</v>
      </c>
      <c r="H11" s="198" t="s">
        <v>327</v>
      </c>
      <c r="I11" s="204"/>
      <c r="J11" s="37"/>
      <c r="K11" s="37"/>
      <c r="L11" s="176"/>
      <c r="N11" s="176"/>
    </row>
    <row r="12" spans="2:14" s="24" customFormat="1" ht="15">
      <c r="B12" s="80" t="s">
        <v>278</v>
      </c>
      <c r="C12" s="80" t="s">
        <v>112</v>
      </c>
      <c r="D12" s="199">
        <v>150</v>
      </c>
      <c r="E12" s="203">
        <v>1486.21</v>
      </c>
      <c r="F12" s="91">
        <v>6.27</v>
      </c>
      <c r="G12" s="356">
        <v>11.92</v>
      </c>
      <c r="H12" s="198" t="s">
        <v>279</v>
      </c>
      <c r="I12" s="204"/>
      <c r="J12" s="37"/>
      <c r="K12" s="37"/>
      <c r="L12" s="176"/>
      <c r="N12" s="176"/>
    </row>
    <row r="13" spans="2:14" s="24" customFormat="1" ht="15">
      <c r="B13" s="80" t="s">
        <v>117</v>
      </c>
      <c r="C13" s="80" t="s">
        <v>113</v>
      </c>
      <c r="D13" s="199">
        <v>110</v>
      </c>
      <c r="E13" s="203">
        <v>1176.62</v>
      </c>
      <c r="F13" s="91">
        <v>4.97</v>
      </c>
      <c r="G13" s="356">
        <v>10.7926</v>
      </c>
      <c r="H13" s="198" t="s">
        <v>281</v>
      </c>
      <c r="I13" s="204"/>
      <c r="J13" s="37"/>
      <c r="K13" s="37"/>
      <c r="L13" s="176"/>
      <c r="N13" s="176"/>
    </row>
    <row r="14" spans="2:14" s="24" customFormat="1" ht="15">
      <c r="B14" s="80" t="s">
        <v>566</v>
      </c>
      <c r="C14" s="80" t="s">
        <v>115</v>
      </c>
      <c r="D14" s="199">
        <v>100</v>
      </c>
      <c r="E14" s="203">
        <v>1110.17</v>
      </c>
      <c r="F14" s="91">
        <v>4.69</v>
      </c>
      <c r="G14" s="356">
        <v>5.15</v>
      </c>
      <c r="H14" s="198" t="s">
        <v>568</v>
      </c>
      <c r="I14" s="204"/>
      <c r="J14" s="37"/>
      <c r="K14" s="37"/>
      <c r="L14" s="176"/>
      <c r="N14" s="176"/>
    </row>
    <row r="15" spans="2:14" s="24" customFormat="1" ht="15">
      <c r="B15" s="80" t="s">
        <v>23</v>
      </c>
      <c r="C15" s="80" t="s">
        <v>41</v>
      </c>
      <c r="D15" s="199">
        <v>100</v>
      </c>
      <c r="E15" s="203">
        <v>1083.98</v>
      </c>
      <c r="F15" s="91">
        <v>4.58</v>
      </c>
      <c r="G15" s="356">
        <v>4.904999999999999</v>
      </c>
      <c r="H15" s="198" t="s">
        <v>391</v>
      </c>
      <c r="I15" s="204"/>
      <c r="J15" s="37"/>
      <c r="K15" s="37"/>
      <c r="L15" s="176"/>
      <c r="N15" s="176"/>
    </row>
    <row r="16" spans="2:14" s="24" customFormat="1" ht="15">
      <c r="B16" s="80" t="s">
        <v>567</v>
      </c>
      <c r="C16" s="80" t="s">
        <v>115</v>
      </c>
      <c r="D16" s="199">
        <v>100</v>
      </c>
      <c r="E16" s="203">
        <v>1039.44</v>
      </c>
      <c r="F16" s="91">
        <v>4.39</v>
      </c>
      <c r="G16" s="356">
        <v>6.1221</v>
      </c>
      <c r="H16" s="198" t="s">
        <v>569</v>
      </c>
      <c r="I16" s="204"/>
      <c r="J16" s="37"/>
      <c r="K16" s="37"/>
      <c r="L16" s="176"/>
      <c r="N16" s="176"/>
    </row>
    <row r="17" spans="2:14" s="24" customFormat="1" ht="15">
      <c r="B17" s="80" t="s">
        <v>656</v>
      </c>
      <c r="C17" s="80" t="s">
        <v>552</v>
      </c>
      <c r="D17" s="199">
        <v>100</v>
      </c>
      <c r="E17" s="203">
        <v>1037.6</v>
      </c>
      <c r="F17" s="91">
        <v>4.38</v>
      </c>
      <c r="G17" s="356">
        <v>5.484999999999999</v>
      </c>
      <c r="H17" s="198" t="s">
        <v>553</v>
      </c>
      <c r="I17" s="204"/>
      <c r="J17" s="37"/>
      <c r="K17" s="37"/>
      <c r="L17" s="176"/>
      <c r="N17" s="176"/>
    </row>
    <row r="18" spans="2:14" s="24" customFormat="1" ht="15">
      <c r="B18" s="80" t="s">
        <v>570</v>
      </c>
      <c r="C18" s="80" t="s">
        <v>571</v>
      </c>
      <c r="D18" s="199">
        <v>100</v>
      </c>
      <c r="E18" s="203">
        <v>1034.23</v>
      </c>
      <c r="F18" s="91">
        <v>4.37</v>
      </c>
      <c r="G18" s="356">
        <v>5.35</v>
      </c>
      <c r="H18" s="198" t="s">
        <v>573</v>
      </c>
      <c r="I18" s="204"/>
      <c r="J18" s="37"/>
      <c r="K18" s="37"/>
      <c r="L18" s="176"/>
      <c r="N18" s="176"/>
    </row>
    <row r="19" spans="2:14" s="24" customFormat="1" ht="15">
      <c r="B19" s="80" t="s">
        <v>425</v>
      </c>
      <c r="C19" s="80" t="s">
        <v>15</v>
      </c>
      <c r="D19" s="199">
        <v>849</v>
      </c>
      <c r="E19" s="203">
        <v>900.87</v>
      </c>
      <c r="F19" s="91">
        <v>3.8</v>
      </c>
      <c r="G19" s="356">
        <v>7.3646</v>
      </c>
      <c r="H19" s="198" t="s">
        <v>426</v>
      </c>
      <c r="I19" s="204"/>
      <c r="J19" s="37"/>
      <c r="K19" s="37"/>
      <c r="L19" s="176"/>
      <c r="N19" s="176"/>
    </row>
    <row r="20" spans="2:14" s="24" customFormat="1" ht="15">
      <c r="B20" s="80" t="s">
        <v>461</v>
      </c>
      <c r="C20" s="80" t="s">
        <v>462</v>
      </c>
      <c r="D20" s="199">
        <v>50</v>
      </c>
      <c r="E20" s="203">
        <v>890.66</v>
      </c>
      <c r="F20" s="91">
        <v>3.76</v>
      </c>
      <c r="G20" s="356">
        <v>5.0249999999999995</v>
      </c>
      <c r="H20" s="198" t="s">
        <v>464</v>
      </c>
      <c r="I20" s="204"/>
      <c r="J20" s="37"/>
      <c r="K20" s="37"/>
      <c r="L20" s="176"/>
      <c r="N20" s="176"/>
    </row>
    <row r="21" spans="2:14" s="24" customFormat="1" ht="15">
      <c r="B21" s="80" t="s">
        <v>450</v>
      </c>
      <c r="C21" s="80" t="s">
        <v>115</v>
      </c>
      <c r="D21" s="199">
        <v>50000</v>
      </c>
      <c r="E21" s="203">
        <v>540.73</v>
      </c>
      <c r="F21" s="91">
        <v>2.28</v>
      </c>
      <c r="G21" s="356">
        <v>5.3248999999999995</v>
      </c>
      <c r="H21" s="198" t="s">
        <v>452</v>
      </c>
      <c r="I21" s="204"/>
      <c r="J21" s="37"/>
      <c r="K21" s="37"/>
      <c r="L21" s="176"/>
      <c r="N21" s="176"/>
    </row>
    <row r="22" spans="2:14" s="24" customFormat="1" ht="15">
      <c r="B22" s="80" t="s">
        <v>450</v>
      </c>
      <c r="C22" s="80" t="s">
        <v>112</v>
      </c>
      <c r="D22" s="199">
        <v>50</v>
      </c>
      <c r="E22" s="203">
        <v>531.74</v>
      </c>
      <c r="F22" s="91">
        <v>2.24</v>
      </c>
      <c r="G22" s="356">
        <v>5.7749999999999995</v>
      </c>
      <c r="H22" s="198" t="s">
        <v>465</v>
      </c>
      <c r="I22" s="204"/>
      <c r="J22" s="39"/>
      <c r="K22" s="40"/>
      <c r="L22" s="176"/>
      <c r="N22" s="176"/>
    </row>
    <row r="23" spans="2:14" s="24" customFormat="1" ht="15">
      <c r="B23" s="80" t="s">
        <v>572</v>
      </c>
      <c r="C23" s="80" t="s">
        <v>655</v>
      </c>
      <c r="D23" s="199">
        <v>500</v>
      </c>
      <c r="E23" s="203">
        <v>0</v>
      </c>
      <c r="F23" s="91">
        <v>0</v>
      </c>
      <c r="G23" s="356">
        <v>0</v>
      </c>
      <c r="H23" s="198" t="s">
        <v>282</v>
      </c>
      <c r="I23" s="204"/>
      <c r="J23" s="39"/>
      <c r="K23" s="40"/>
      <c r="L23" s="176"/>
      <c r="N23" s="176"/>
    </row>
    <row r="24" spans="2:14" s="24" customFormat="1" ht="15">
      <c r="B24" s="29" t="s">
        <v>25</v>
      </c>
      <c r="C24" s="80"/>
      <c r="D24" s="89"/>
      <c r="E24" s="43">
        <f>SUM(E11:E23)</f>
        <v>12463.220000000001</v>
      </c>
      <c r="F24" s="43">
        <f>SUM(F11:F23)</f>
        <v>52.61</v>
      </c>
      <c r="G24" s="369"/>
      <c r="H24" s="34"/>
      <c r="I24" s="204"/>
      <c r="J24" s="193"/>
      <c r="K24" s="205"/>
      <c r="L24" s="176"/>
      <c r="N24" s="176"/>
    </row>
    <row r="25" spans="2:14" s="24" customFormat="1" ht="15">
      <c r="B25" s="29" t="s">
        <v>26</v>
      </c>
      <c r="C25" s="92"/>
      <c r="D25" s="89"/>
      <c r="E25" s="94"/>
      <c r="F25" s="94"/>
      <c r="G25" s="369"/>
      <c r="H25" s="34"/>
      <c r="I25" s="204"/>
      <c r="J25" s="193"/>
      <c r="K25" s="205"/>
      <c r="L25" s="176"/>
      <c r="N25" s="176"/>
    </row>
    <row r="26" spans="2:14" s="24" customFormat="1" ht="15">
      <c r="B26" s="29" t="s">
        <v>89</v>
      </c>
      <c r="C26" s="92"/>
      <c r="D26" s="89"/>
      <c r="E26" s="94"/>
      <c r="F26" s="94"/>
      <c r="G26" s="369"/>
      <c r="H26" s="34"/>
      <c r="I26" s="204"/>
      <c r="J26" s="193"/>
      <c r="K26" s="205"/>
      <c r="L26" s="176"/>
      <c r="N26" s="176"/>
    </row>
    <row r="27" spans="2:14" s="24" customFormat="1" ht="15">
      <c r="B27" s="30" t="s">
        <v>403</v>
      </c>
      <c r="C27" s="92" t="s">
        <v>17</v>
      </c>
      <c r="D27" s="89">
        <v>3200000</v>
      </c>
      <c r="E27" s="32">
        <v>3381.09</v>
      </c>
      <c r="F27" s="32">
        <v>14.27</v>
      </c>
      <c r="G27" s="370">
        <v>4.949</v>
      </c>
      <c r="H27" s="34" t="s">
        <v>404</v>
      </c>
      <c r="I27" s="204"/>
      <c r="J27" s="193"/>
      <c r="K27" s="205"/>
      <c r="L27" s="176"/>
      <c r="N27" s="176"/>
    </row>
    <row r="28" spans="2:14" s="24" customFormat="1" ht="15">
      <c r="B28" s="30" t="s">
        <v>439</v>
      </c>
      <c r="C28" s="92" t="s">
        <v>17</v>
      </c>
      <c r="D28" s="89">
        <v>1500000</v>
      </c>
      <c r="E28" s="32">
        <v>1523.25</v>
      </c>
      <c r="F28" s="32">
        <v>6.43</v>
      </c>
      <c r="G28" s="370">
        <v>5.9514</v>
      </c>
      <c r="H28" s="34" t="s">
        <v>440</v>
      </c>
      <c r="I28" s="204"/>
      <c r="J28" s="193"/>
      <c r="K28" s="205"/>
      <c r="L28" s="176"/>
      <c r="N28" s="176"/>
    </row>
    <row r="29" spans="2:14" s="24" customFormat="1" ht="15">
      <c r="B29" s="29" t="s">
        <v>25</v>
      </c>
      <c r="C29" s="92"/>
      <c r="D29" s="89"/>
      <c r="E29" s="44">
        <f>SUM(E27:E28)</f>
        <v>4904.34</v>
      </c>
      <c r="F29" s="44">
        <f>SUM(F27:F28)</f>
        <v>20.7</v>
      </c>
      <c r="G29" s="206"/>
      <c r="H29" s="34"/>
      <c r="I29" s="204"/>
      <c r="J29" s="193"/>
      <c r="K29" s="205"/>
      <c r="L29" s="176"/>
      <c r="N29" s="176"/>
    </row>
    <row r="30" spans="2:14" s="24" customFormat="1" ht="15">
      <c r="B30" s="29" t="s">
        <v>93</v>
      </c>
      <c r="C30" s="92"/>
      <c r="D30" s="89"/>
      <c r="E30" s="94"/>
      <c r="F30" s="94"/>
      <c r="G30" s="206"/>
      <c r="H30" s="34"/>
      <c r="I30" s="204"/>
      <c r="J30" s="193"/>
      <c r="K30" s="205"/>
      <c r="L30" s="176"/>
      <c r="N30" s="176"/>
    </row>
    <row r="31" spans="2:14" s="24" customFormat="1" ht="15">
      <c r="B31" s="29" t="s">
        <v>101</v>
      </c>
      <c r="C31" s="92"/>
      <c r="D31" s="89"/>
      <c r="E31" s="94"/>
      <c r="F31" s="94"/>
      <c r="G31" s="206"/>
      <c r="H31" s="34"/>
      <c r="I31" s="204"/>
      <c r="J31" s="193"/>
      <c r="K31" s="205"/>
      <c r="L31" s="176"/>
      <c r="N31" s="176"/>
    </row>
    <row r="32" spans="2:14" s="24" customFormat="1" ht="15">
      <c r="B32" s="30" t="s">
        <v>366</v>
      </c>
      <c r="C32" s="92" t="s">
        <v>15</v>
      </c>
      <c r="D32" s="89">
        <v>2500</v>
      </c>
      <c r="E32" s="32">
        <v>2246.65</v>
      </c>
      <c r="F32" s="32">
        <v>9.48</v>
      </c>
      <c r="G32" s="353">
        <v>4.9177</v>
      </c>
      <c r="H32" s="34" t="s">
        <v>390</v>
      </c>
      <c r="I32" s="204"/>
      <c r="J32" s="193"/>
      <c r="K32" s="205"/>
      <c r="L32" s="176"/>
      <c r="N32" s="176"/>
    </row>
    <row r="33" spans="2:14" s="24" customFormat="1" ht="15">
      <c r="B33" s="29" t="s">
        <v>25</v>
      </c>
      <c r="C33" s="92"/>
      <c r="D33" s="89"/>
      <c r="E33" s="318">
        <f>SUM(E32)</f>
        <v>2246.65</v>
      </c>
      <c r="F33" s="318">
        <f>SUM(F32)</f>
        <v>9.48</v>
      </c>
      <c r="G33" s="317"/>
      <c r="H33" s="34"/>
      <c r="I33" s="204"/>
      <c r="J33" s="193"/>
      <c r="K33" s="205"/>
      <c r="L33" s="176"/>
      <c r="N33" s="176"/>
    </row>
    <row r="34" spans="2:14" s="24" customFormat="1" ht="15" customHeight="1">
      <c r="B34" s="29" t="s">
        <v>31</v>
      </c>
      <c r="C34" s="30"/>
      <c r="D34" s="31"/>
      <c r="E34" s="203"/>
      <c r="F34" s="91"/>
      <c r="G34" s="91"/>
      <c r="H34" s="46"/>
      <c r="I34" s="202"/>
      <c r="J34" s="193"/>
      <c r="K34" s="205"/>
      <c r="L34" s="176"/>
      <c r="N34" s="176"/>
    </row>
    <row r="35" spans="2:14" s="24" customFormat="1" ht="15" customHeight="1">
      <c r="B35" s="29" t="s">
        <v>32</v>
      </c>
      <c r="C35" s="30"/>
      <c r="D35" s="31"/>
      <c r="E35" s="203">
        <v>5094.95</v>
      </c>
      <c r="F35" s="383">
        <v>21.51</v>
      </c>
      <c r="G35" s="91"/>
      <c r="H35" s="46"/>
      <c r="I35" s="202"/>
      <c r="J35" s="193"/>
      <c r="K35" s="205"/>
      <c r="L35" s="176"/>
      <c r="N35" s="176"/>
    </row>
    <row r="36" spans="2:12" s="24" customFormat="1" ht="15" customHeight="1">
      <c r="B36" s="29" t="s">
        <v>33</v>
      </c>
      <c r="C36" s="30"/>
      <c r="D36" s="31"/>
      <c r="E36" s="203">
        <v>-1018.3299999999981</v>
      </c>
      <c r="F36" s="383">
        <v>-4.3</v>
      </c>
      <c r="G36" s="91"/>
      <c r="H36" s="46"/>
      <c r="I36" s="202"/>
      <c r="J36" s="193"/>
      <c r="K36" s="205"/>
      <c r="L36" s="176"/>
    </row>
    <row r="37" spans="2:11" s="24" customFormat="1" ht="15">
      <c r="B37" s="50" t="s">
        <v>34</v>
      </c>
      <c r="C37" s="50"/>
      <c r="D37" s="112"/>
      <c r="E37" s="52">
        <f>E36+E35+E24+E29+E33</f>
        <v>23690.830000000005</v>
      </c>
      <c r="F37" s="52">
        <f>F36+F35+F24+F29+F33</f>
        <v>100</v>
      </c>
      <c r="G37" s="54"/>
      <c r="H37" s="171"/>
      <c r="I37" s="202"/>
      <c r="J37" s="193"/>
      <c r="K37" s="205"/>
    </row>
    <row r="38" spans="2:11" s="24" customFormat="1" ht="15">
      <c r="B38" s="30" t="s">
        <v>35</v>
      </c>
      <c r="C38" s="172"/>
      <c r="D38" s="173"/>
      <c r="E38" s="165"/>
      <c r="F38" s="174"/>
      <c r="G38" s="174"/>
      <c r="H38" s="175"/>
      <c r="I38" s="202"/>
      <c r="J38" s="194"/>
      <c r="K38" s="205"/>
    </row>
    <row r="39" spans="2:11" s="1" customFormat="1" ht="15">
      <c r="B39" s="537" t="s">
        <v>36</v>
      </c>
      <c r="C39" s="538"/>
      <c r="D39" s="538"/>
      <c r="E39" s="538"/>
      <c r="F39" s="538"/>
      <c r="G39" s="538"/>
      <c r="H39" s="539"/>
      <c r="I39" s="202"/>
      <c r="J39" s="194"/>
      <c r="K39" s="193"/>
    </row>
    <row r="40" spans="2:11" s="1" customFormat="1" ht="15">
      <c r="B40" s="3" t="s">
        <v>96</v>
      </c>
      <c r="C40" s="181"/>
      <c r="D40" s="181"/>
      <c r="E40" s="181"/>
      <c r="F40" s="181"/>
      <c r="G40" s="181"/>
      <c r="H40" s="181"/>
      <c r="I40" s="202"/>
      <c r="J40" s="194"/>
      <c r="K40" s="193"/>
    </row>
    <row r="41" spans="2:11" s="1" customFormat="1" ht="15">
      <c r="B41" s="333" t="s">
        <v>438</v>
      </c>
      <c r="C41" s="338"/>
      <c r="D41" s="338"/>
      <c r="E41" s="338"/>
      <c r="F41" s="338"/>
      <c r="G41" s="338"/>
      <c r="H41" s="338"/>
      <c r="I41" s="202"/>
      <c r="J41" s="194"/>
      <c r="K41" s="193"/>
    </row>
    <row r="42" spans="2:11" s="1" customFormat="1" ht="15">
      <c r="B42" s="282" t="s">
        <v>344</v>
      </c>
      <c r="C42" s="181"/>
      <c r="D42" s="181"/>
      <c r="E42" s="181"/>
      <c r="F42" s="181"/>
      <c r="G42" s="181"/>
      <c r="H42" s="181"/>
      <c r="I42" s="202"/>
      <c r="J42" s="194"/>
      <c r="K42" s="193"/>
    </row>
    <row r="43" spans="2:11" s="1" customFormat="1" ht="32.25" customHeight="1">
      <c r="B43" s="540" t="s">
        <v>412</v>
      </c>
      <c r="C43" s="540"/>
      <c r="D43" s="540"/>
      <c r="E43" s="540"/>
      <c r="F43" s="540"/>
      <c r="G43" s="540"/>
      <c r="H43" s="320"/>
      <c r="I43" s="202"/>
      <c r="J43" s="194"/>
      <c r="K43" s="193"/>
    </row>
    <row r="44" spans="2:11" s="1" customFormat="1" ht="15">
      <c r="B44" s="324" t="s">
        <v>413</v>
      </c>
      <c r="C44" s="541" t="s">
        <v>414</v>
      </c>
      <c r="D44" s="541"/>
      <c r="E44" s="541"/>
      <c r="F44" s="541"/>
      <c r="G44" s="325"/>
      <c r="H44" s="325"/>
      <c r="I44" s="202"/>
      <c r="J44" s="194"/>
      <c r="K44" s="193"/>
    </row>
    <row r="45" spans="2:11" s="1" customFormat="1" ht="48" customHeight="1">
      <c r="B45" s="326" t="s">
        <v>355</v>
      </c>
      <c r="C45" s="551" t="s">
        <v>415</v>
      </c>
      <c r="D45" s="552"/>
      <c r="E45" s="552"/>
      <c r="F45" s="553"/>
      <c r="G45" s="554"/>
      <c r="H45" s="546"/>
      <c r="I45" s="202"/>
      <c r="J45" s="194"/>
      <c r="K45" s="193"/>
    </row>
    <row r="46" spans="2:11" s="1" customFormat="1" ht="48" customHeight="1">
      <c r="B46" s="327" t="s">
        <v>416</v>
      </c>
      <c r="C46" s="545" t="s">
        <v>415</v>
      </c>
      <c r="D46" s="545"/>
      <c r="E46" s="545"/>
      <c r="F46" s="545"/>
      <c r="G46" s="328"/>
      <c r="H46" s="328"/>
      <c r="I46" s="202"/>
      <c r="J46" s="194"/>
      <c r="K46" s="193"/>
    </row>
    <row r="47" spans="2:11" s="1" customFormat="1" ht="46.5" customHeight="1">
      <c r="B47" s="326" t="s">
        <v>357</v>
      </c>
      <c r="C47" s="545" t="s">
        <v>415</v>
      </c>
      <c r="D47" s="545"/>
      <c r="E47" s="545"/>
      <c r="F47" s="545"/>
      <c r="G47" s="546"/>
      <c r="H47" s="546"/>
      <c r="I47" s="202"/>
      <c r="J47" s="194"/>
      <c r="K47" s="193"/>
    </row>
    <row r="48" spans="2:11" s="1" customFormat="1" ht="15">
      <c r="B48" s="282"/>
      <c r="C48" s="320"/>
      <c r="D48" s="320"/>
      <c r="E48" s="320"/>
      <c r="F48" s="320"/>
      <c r="G48" s="320"/>
      <c r="H48" s="320"/>
      <c r="I48" s="202"/>
      <c r="J48" s="194"/>
      <c r="K48" s="193"/>
    </row>
    <row r="49" spans="2:11" s="1" customFormat="1" ht="45">
      <c r="B49" s="283" t="s">
        <v>561</v>
      </c>
      <c r="C49" s="181"/>
      <c r="D49" s="181"/>
      <c r="E49" s="181"/>
      <c r="F49" s="181"/>
      <c r="G49" s="181"/>
      <c r="H49" s="181"/>
      <c r="I49" s="202"/>
      <c r="J49" s="194"/>
      <c r="K49" s="193"/>
    </row>
    <row r="50" spans="2:11" s="1" customFormat="1" ht="60">
      <c r="B50" s="305" t="s">
        <v>354</v>
      </c>
      <c r="C50" s="305" t="s">
        <v>10</v>
      </c>
      <c r="D50" s="550" t="s">
        <v>345</v>
      </c>
      <c r="E50" s="550"/>
      <c r="F50" s="306" t="s">
        <v>346</v>
      </c>
      <c r="G50" s="181"/>
      <c r="H50" s="181"/>
      <c r="I50" s="202"/>
      <c r="J50" s="194"/>
      <c r="K50" s="193"/>
    </row>
    <row r="51" spans="2:11" s="1" customFormat="1" ht="30">
      <c r="B51" s="305"/>
      <c r="C51" s="305"/>
      <c r="D51" s="306" t="s">
        <v>347</v>
      </c>
      <c r="E51" s="306" t="s">
        <v>127</v>
      </c>
      <c r="F51" s="305"/>
      <c r="G51" s="181"/>
      <c r="H51" s="181"/>
      <c r="I51" s="202"/>
      <c r="J51" s="194"/>
      <c r="K51" s="193"/>
    </row>
    <row r="52" spans="2:11" s="1" customFormat="1" ht="15">
      <c r="B52" s="307" t="s">
        <v>348</v>
      </c>
      <c r="C52" s="307" t="s">
        <v>349</v>
      </c>
      <c r="D52" s="309">
        <v>0</v>
      </c>
      <c r="E52" s="310">
        <v>0</v>
      </c>
      <c r="F52" s="309">
        <v>1074.635</v>
      </c>
      <c r="G52" s="181"/>
      <c r="H52" s="181"/>
      <c r="I52" s="202"/>
      <c r="J52" s="194"/>
      <c r="K52" s="193"/>
    </row>
    <row r="53" spans="2:11" s="1" customFormat="1" ht="15">
      <c r="B53" s="307" t="s">
        <v>350</v>
      </c>
      <c r="C53" s="307" t="s">
        <v>351</v>
      </c>
      <c r="D53" s="309">
        <v>0</v>
      </c>
      <c r="E53" s="310">
        <v>0</v>
      </c>
      <c r="F53" s="309">
        <v>30.06915167123288</v>
      </c>
      <c r="G53" s="181"/>
      <c r="H53" s="181"/>
      <c r="I53" s="202"/>
      <c r="J53" s="194"/>
      <c r="K53" s="193"/>
    </row>
    <row r="54" spans="2:11" s="1" customFormat="1" ht="15">
      <c r="B54" s="307" t="s">
        <v>352</v>
      </c>
      <c r="C54" s="307" t="s">
        <v>353</v>
      </c>
      <c r="D54" s="309">
        <v>0</v>
      </c>
      <c r="E54" s="310">
        <v>0</v>
      </c>
      <c r="F54" s="309">
        <v>2726.876712328767</v>
      </c>
      <c r="G54" s="181"/>
      <c r="H54" s="181"/>
      <c r="I54" s="202"/>
      <c r="J54" s="194"/>
      <c r="K54" s="193"/>
    </row>
    <row r="55" spans="2:11" s="1" customFormat="1" ht="15">
      <c r="B55" s="307" t="s">
        <v>355</v>
      </c>
      <c r="C55" s="307" t="s">
        <v>356</v>
      </c>
      <c r="D55" s="309">
        <v>0</v>
      </c>
      <c r="E55" s="310">
        <v>0</v>
      </c>
      <c r="F55" s="309">
        <v>3450.612604268493</v>
      </c>
      <c r="G55" s="181"/>
      <c r="H55" s="181"/>
      <c r="I55" s="202"/>
      <c r="J55" s="194"/>
      <c r="K55" s="193"/>
    </row>
    <row r="56" spans="2:11" s="1" customFormat="1" ht="15">
      <c r="B56" s="307" t="s">
        <v>357</v>
      </c>
      <c r="C56" s="307" t="s">
        <v>358</v>
      </c>
      <c r="D56" s="309">
        <v>0</v>
      </c>
      <c r="E56" s="310">
        <v>0</v>
      </c>
      <c r="F56" s="309">
        <v>4978.236301909246</v>
      </c>
      <c r="G56" s="181"/>
      <c r="H56" s="181"/>
      <c r="I56" s="202"/>
      <c r="J56" s="194"/>
      <c r="K56" s="193"/>
    </row>
    <row r="57" spans="2:11" s="1" customFormat="1" ht="15">
      <c r="B57" s="307" t="s">
        <v>416</v>
      </c>
      <c r="C57" s="307" t="s">
        <v>116</v>
      </c>
      <c r="D57" s="309">
        <v>0</v>
      </c>
      <c r="E57" s="310">
        <v>0</v>
      </c>
      <c r="F57" s="367">
        <v>2174.158904109589</v>
      </c>
      <c r="G57" s="181"/>
      <c r="H57" s="181"/>
      <c r="I57" s="202"/>
      <c r="J57" s="194"/>
      <c r="K57" s="193"/>
    </row>
    <row r="58" spans="2:11" s="1" customFormat="1" ht="15">
      <c r="B58" s="181"/>
      <c r="C58" s="181"/>
      <c r="D58" s="181"/>
      <c r="E58" s="181"/>
      <c r="F58" s="181"/>
      <c r="G58" s="181"/>
      <c r="H58" s="181"/>
      <c r="I58" s="202"/>
      <c r="J58" s="194"/>
      <c r="K58" s="193"/>
    </row>
    <row r="59" spans="1:14" s="3" customFormat="1" ht="15">
      <c r="A59" s="2"/>
      <c r="H59" s="66"/>
      <c r="I59" s="202"/>
      <c r="J59" s="194"/>
      <c r="K59" s="194"/>
      <c r="L59" s="2"/>
      <c r="M59" s="2"/>
      <c r="N59" s="2"/>
    </row>
    <row r="82" spans="2:11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8" spans="2:11" ht="25.5" customHeight="1">
      <c r="B88" s="2"/>
      <c r="C88" s="2"/>
      <c r="D88" s="2"/>
      <c r="E88" s="2"/>
      <c r="F88" s="2"/>
      <c r="G88" s="2"/>
      <c r="H88" s="2"/>
      <c r="I88" s="2"/>
      <c r="J88" s="2"/>
      <c r="K88" s="2"/>
    </row>
    <row r="94" spans="2:11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</sheetData>
  <sheetProtection/>
  <mergeCells count="12">
    <mergeCell ref="D50:E50"/>
    <mergeCell ref="B43:G43"/>
    <mergeCell ref="C44:F44"/>
    <mergeCell ref="C45:F45"/>
    <mergeCell ref="G45:H45"/>
    <mergeCell ref="C46:F46"/>
    <mergeCell ref="C47:F47"/>
    <mergeCell ref="G47:H47"/>
    <mergeCell ref="B1:H1"/>
    <mergeCell ref="B2:H2"/>
    <mergeCell ref="B4:H4"/>
    <mergeCell ref="B39:H39"/>
  </mergeCells>
  <printOptions/>
  <pageMargins left="0.7" right="0.7" top="0.75" bottom="0.75" header="0.3" footer="0.3"/>
  <pageSetup fitToHeight="1" fitToWidth="1" horizontalDpi="600" verticalDpi="600" orientation="portrait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showGridLines="0" view="pageBreakPreview" zoomScale="80" zoomScaleSheetLayoutView="80" zoomScalePageLayoutView="0" workbookViewId="0" topLeftCell="B53">
      <selection activeCell="D76" sqref="D76"/>
    </sheetView>
  </sheetViews>
  <sheetFormatPr defaultColWidth="9.140625" defaultRowHeight="15"/>
  <cols>
    <col min="1" max="1" width="9.140625" style="1" hidden="1" customWidth="1"/>
    <col min="2" max="2" width="107.421875" style="3" customWidth="1"/>
    <col min="3" max="3" width="18.7109375" style="3" customWidth="1"/>
    <col min="4" max="4" width="14.28125" style="3" customWidth="1"/>
    <col min="5" max="5" width="18.7109375" style="3" customWidth="1"/>
    <col min="6" max="6" width="10.7109375" style="3" customWidth="1"/>
    <col min="7" max="7" width="14.7109375" style="3" customWidth="1"/>
    <col min="8" max="8" width="18.57421875" style="66" customWidth="1"/>
    <col min="9" max="9" width="15.140625" style="1" bestFit="1" customWidth="1"/>
    <col min="10" max="10" width="16.57421875" style="2" bestFit="1" customWidth="1"/>
    <col min="11" max="11" width="9.421875" style="1" bestFit="1" customWidth="1"/>
    <col min="12" max="12" width="9.8515625" style="1" bestFit="1" customWidth="1"/>
    <col min="13" max="13" width="12.28125" style="182" bestFit="1" customWidth="1"/>
    <col min="14" max="14" width="9.140625" style="182" customWidth="1"/>
    <col min="15" max="16384" width="9.140625" style="1" customWidth="1"/>
  </cols>
  <sheetData>
    <row r="1" spans="1:8" ht="15" hidden="1">
      <c r="A1" s="209"/>
      <c r="B1" s="521" t="s">
        <v>0</v>
      </c>
      <c r="C1" s="522"/>
      <c r="D1" s="522"/>
      <c r="E1" s="522"/>
      <c r="F1" s="522"/>
      <c r="G1" s="522"/>
      <c r="H1" s="523"/>
    </row>
    <row r="2" spans="1:8" ht="15" hidden="1">
      <c r="A2" s="210"/>
      <c r="B2" s="524" t="s">
        <v>1</v>
      </c>
      <c r="C2" s="525"/>
      <c r="D2" s="525"/>
      <c r="E2" s="525"/>
      <c r="F2" s="525"/>
      <c r="G2" s="525"/>
      <c r="H2" s="526"/>
    </row>
    <row r="3" spans="1:8" ht="15">
      <c r="A3" s="210"/>
      <c r="B3" s="4" t="s">
        <v>2</v>
      </c>
      <c r="C3" s="5"/>
      <c r="D3" s="6"/>
      <c r="E3" s="7"/>
      <c r="F3" s="7"/>
      <c r="G3" s="7"/>
      <c r="H3" s="211"/>
    </row>
    <row r="4" spans="1:8" ht="15">
      <c r="A4" s="210"/>
      <c r="B4" s="547" t="s">
        <v>283</v>
      </c>
      <c r="C4" s="548"/>
      <c r="D4" s="548"/>
      <c r="E4" s="548"/>
      <c r="F4" s="548"/>
      <c r="G4" s="548"/>
      <c r="H4" s="549"/>
    </row>
    <row r="5" spans="1:8" ht="15">
      <c r="A5" s="210"/>
      <c r="B5" s="322" t="s">
        <v>559</v>
      </c>
      <c r="C5" s="12"/>
      <c r="D5" s="13"/>
      <c r="E5" s="12"/>
      <c r="F5" s="12"/>
      <c r="G5" s="12"/>
      <c r="H5" s="212"/>
    </row>
    <row r="6" spans="1:8" ht="15">
      <c r="A6" s="210"/>
      <c r="B6" s="4"/>
      <c r="C6" s="12"/>
      <c r="D6" s="13"/>
      <c r="E6" s="12"/>
      <c r="F6" s="12"/>
      <c r="G6" s="12"/>
      <c r="H6" s="212"/>
    </row>
    <row r="7" spans="1:10" ht="30">
      <c r="A7" s="210"/>
      <c r="B7" s="213" t="s">
        <v>4</v>
      </c>
      <c r="C7" s="213" t="s">
        <v>5</v>
      </c>
      <c r="D7" s="214" t="s">
        <v>6</v>
      </c>
      <c r="E7" s="22" t="s">
        <v>7</v>
      </c>
      <c r="F7" s="215" t="s">
        <v>8</v>
      </c>
      <c r="G7" s="23" t="s">
        <v>447</v>
      </c>
      <c r="H7" s="215" t="s">
        <v>10</v>
      </c>
      <c r="J7" s="24"/>
    </row>
    <row r="8" spans="1:10" ht="15">
      <c r="A8" s="210"/>
      <c r="B8" s="4" t="s">
        <v>11</v>
      </c>
      <c r="C8" s="216"/>
      <c r="D8" s="217"/>
      <c r="E8" s="218"/>
      <c r="F8" s="218"/>
      <c r="G8" s="218"/>
      <c r="H8" s="219"/>
      <c r="J8" s="24"/>
    </row>
    <row r="9" spans="1:10" ht="15">
      <c r="A9" s="210"/>
      <c r="B9" s="9" t="s">
        <v>12</v>
      </c>
      <c r="C9" s="25"/>
      <c r="D9" s="148"/>
      <c r="E9" s="220"/>
      <c r="F9" s="185"/>
      <c r="G9" s="185"/>
      <c r="H9" s="221"/>
      <c r="J9" s="24"/>
    </row>
    <row r="10" spans="1:10" ht="15">
      <c r="A10" s="210"/>
      <c r="B10" s="35" t="s">
        <v>13</v>
      </c>
      <c r="C10" s="25"/>
      <c r="D10" s="148"/>
      <c r="E10" s="220"/>
      <c r="F10" s="185"/>
      <c r="G10" s="185"/>
      <c r="H10" s="221"/>
      <c r="J10" s="1"/>
    </row>
    <row r="11" spans="1:20" ht="15">
      <c r="A11" s="210"/>
      <c r="B11" s="80" t="s">
        <v>23</v>
      </c>
      <c r="C11" s="30" t="s">
        <v>15</v>
      </c>
      <c r="D11" s="36">
        <v>2110</v>
      </c>
      <c r="E11" s="222">
        <v>22546.28</v>
      </c>
      <c r="F11" s="134">
        <v>4.49</v>
      </c>
      <c r="G11" s="134">
        <v>4.83</v>
      </c>
      <c r="H11" s="34" t="s">
        <v>40</v>
      </c>
      <c r="I11" s="108"/>
      <c r="J11" s="37"/>
      <c r="K11" s="37"/>
      <c r="R11" s="223"/>
      <c r="S11" s="223"/>
      <c r="T11" s="223"/>
    </row>
    <row r="12" spans="1:20" ht="15">
      <c r="A12" s="210"/>
      <c r="B12" s="80" t="s">
        <v>63</v>
      </c>
      <c r="C12" s="30" t="s">
        <v>15</v>
      </c>
      <c r="D12" s="36">
        <v>1900</v>
      </c>
      <c r="E12" s="222">
        <v>20962.33</v>
      </c>
      <c r="F12" s="134">
        <v>4.17</v>
      </c>
      <c r="G12" s="134">
        <v>4.234999999999999</v>
      </c>
      <c r="H12" s="34" t="s">
        <v>64</v>
      </c>
      <c r="I12" s="108"/>
      <c r="J12" s="37"/>
      <c r="K12" s="37"/>
      <c r="R12" s="223"/>
      <c r="S12" s="223"/>
      <c r="T12" s="223"/>
    </row>
    <row r="13" spans="1:20" ht="15">
      <c r="A13" s="210"/>
      <c r="B13" s="80" t="s">
        <v>42</v>
      </c>
      <c r="C13" s="30" t="s">
        <v>15</v>
      </c>
      <c r="D13" s="36">
        <v>2000</v>
      </c>
      <c r="E13" s="222">
        <v>19968.52</v>
      </c>
      <c r="F13" s="134">
        <v>3.98</v>
      </c>
      <c r="G13" s="134">
        <v>4.930000000000001</v>
      </c>
      <c r="H13" s="34" t="s">
        <v>554</v>
      </c>
      <c r="I13" s="108"/>
      <c r="J13" s="37"/>
      <c r="K13" s="37"/>
      <c r="R13" s="223"/>
      <c r="S13" s="223"/>
      <c r="T13" s="223"/>
    </row>
    <row r="14" spans="1:20" ht="15">
      <c r="A14" s="210"/>
      <c r="B14" s="80" t="s">
        <v>14</v>
      </c>
      <c r="C14" s="30" t="s">
        <v>15</v>
      </c>
      <c r="D14" s="36">
        <v>1750</v>
      </c>
      <c r="E14" s="222">
        <v>19305.38</v>
      </c>
      <c r="F14" s="134">
        <v>3.84</v>
      </c>
      <c r="G14" s="134">
        <v>4.15</v>
      </c>
      <c r="H14" s="34" t="s">
        <v>49</v>
      </c>
      <c r="I14" s="108"/>
      <c r="J14" s="37"/>
      <c r="K14" s="37"/>
      <c r="R14" s="223"/>
      <c r="S14" s="223"/>
      <c r="T14" s="223"/>
    </row>
    <row r="15" spans="1:20" ht="15">
      <c r="A15" s="210"/>
      <c r="B15" s="80" t="s">
        <v>47</v>
      </c>
      <c r="C15" s="30" t="s">
        <v>15</v>
      </c>
      <c r="D15" s="36">
        <v>1750</v>
      </c>
      <c r="E15" s="222">
        <v>18502.01</v>
      </c>
      <c r="F15" s="134">
        <v>3.68</v>
      </c>
      <c r="G15" s="134">
        <v>4.75</v>
      </c>
      <c r="H15" s="34" t="s">
        <v>52</v>
      </c>
      <c r="I15" s="108"/>
      <c r="J15" s="37"/>
      <c r="K15" s="37"/>
      <c r="R15" s="223"/>
      <c r="S15" s="223"/>
      <c r="T15" s="223"/>
    </row>
    <row r="16" spans="1:20" ht="15">
      <c r="A16" s="210"/>
      <c r="B16" s="80" t="s">
        <v>63</v>
      </c>
      <c r="C16" s="30" t="s">
        <v>15</v>
      </c>
      <c r="D16" s="36">
        <v>1250</v>
      </c>
      <c r="E16" s="222">
        <v>13597.28</v>
      </c>
      <c r="F16" s="134">
        <v>2.71</v>
      </c>
      <c r="G16" s="134">
        <v>4.8</v>
      </c>
      <c r="H16" s="34" t="s">
        <v>380</v>
      </c>
      <c r="I16" s="108"/>
      <c r="J16" s="37"/>
      <c r="K16" s="37"/>
      <c r="R16" s="223"/>
      <c r="S16" s="223"/>
      <c r="T16" s="223"/>
    </row>
    <row r="17" spans="1:20" ht="15">
      <c r="A17" s="210"/>
      <c r="B17" s="80" t="s">
        <v>61</v>
      </c>
      <c r="C17" s="30" t="s">
        <v>39</v>
      </c>
      <c r="D17" s="36">
        <v>1000</v>
      </c>
      <c r="E17" s="222">
        <v>10769.63</v>
      </c>
      <c r="F17" s="134">
        <v>2.14</v>
      </c>
      <c r="G17" s="134">
        <v>4.425</v>
      </c>
      <c r="H17" s="34" t="s">
        <v>62</v>
      </c>
      <c r="I17" s="108"/>
      <c r="J17" s="37"/>
      <c r="K17" s="37"/>
      <c r="R17" s="223"/>
      <c r="S17" s="223"/>
      <c r="T17" s="223"/>
    </row>
    <row r="18" spans="1:20" ht="15">
      <c r="A18" s="210"/>
      <c r="B18" s="80" t="s">
        <v>55</v>
      </c>
      <c r="C18" s="30" t="s">
        <v>15</v>
      </c>
      <c r="D18" s="36">
        <v>1000</v>
      </c>
      <c r="E18" s="222">
        <v>10433.83</v>
      </c>
      <c r="F18" s="134">
        <v>2.08</v>
      </c>
      <c r="G18" s="134">
        <v>4.534999999999999</v>
      </c>
      <c r="H18" s="34" t="s">
        <v>430</v>
      </c>
      <c r="I18" s="108"/>
      <c r="J18" s="37"/>
      <c r="K18" s="37"/>
      <c r="R18" s="223"/>
      <c r="S18" s="223"/>
      <c r="T18" s="223"/>
    </row>
    <row r="19" spans="1:20" ht="15">
      <c r="A19" s="210"/>
      <c r="B19" s="80" t="s">
        <v>42</v>
      </c>
      <c r="C19" s="30" t="s">
        <v>15</v>
      </c>
      <c r="D19" s="36">
        <v>1000</v>
      </c>
      <c r="E19" s="222">
        <v>10337.3</v>
      </c>
      <c r="F19" s="134">
        <v>2.06</v>
      </c>
      <c r="G19" s="134">
        <v>4.300000000000001</v>
      </c>
      <c r="H19" s="34" t="s">
        <v>120</v>
      </c>
      <c r="I19" s="108"/>
      <c r="J19" s="37"/>
      <c r="K19" s="37"/>
      <c r="R19" s="223"/>
      <c r="S19" s="223"/>
      <c r="T19" s="223"/>
    </row>
    <row r="20" spans="1:20" ht="15">
      <c r="A20" s="210"/>
      <c r="B20" s="80" t="s">
        <v>288</v>
      </c>
      <c r="C20" s="30" t="s">
        <v>15</v>
      </c>
      <c r="D20" s="36">
        <v>750</v>
      </c>
      <c r="E20" s="222">
        <v>8258.62</v>
      </c>
      <c r="F20" s="134">
        <v>1.64</v>
      </c>
      <c r="G20" s="134">
        <v>4.3500000000000005</v>
      </c>
      <c r="H20" s="34" t="s">
        <v>289</v>
      </c>
      <c r="I20" s="108"/>
      <c r="J20" s="37"/>
      <c r="K20" s="37"/>
      <c r="R20" s="223"/>
      <c r="S20" s="223"/>
      <c r="T20" s="223"/>
    </row>
    <row r="21" spans="1:20" ht="15">
      <c r="A21" s="210"/>
      <c r="B21" s="80" t="s">
        <v>61</v>
      </c>
      <c r="C21" s="30" t="s">
        <v>39</v>
      </c>
      <c r="D21" s="36">
        <v>670</v>
      </c>
      <c r="E21" s="222">
        <v>7007.45</v>
      </c>
      <c r="F21" s="134">
        <v>1.4</v>
      </c>
      <c r="G21" s="134">
        <v>4.115</v>
      </c>
      <c r="H21" s="34" t="s">
        <v>72</v>
      </c>
      <c r="I21" s="108"/>
      <c r="J21" s="37"/>
      <c r="K21" s="37"/>
      <c r="R21" s="223"/>
      <c r="S21" s="223"/>
      <c r="T21" s="223"/>
    </row>
    <row r="22" spans="1:20" ht="15">
      <c r="A22" s="210"/>
      <c r="B22" s="80" t="s">
        <v>59</v>
      </c>
      <c r="C22" s="30" t="s">
        <v>15</v>
      </c>
      <c r="D22" s="36">
        <v>500</v>
      </c>
      <c r="E22" s="222">
        <v>5385.04</v>
      </c>
      <c r="F22" s="134">
        <v>1.07</v>
      </c>
      <c r="G22" s="134">
        <v>4.25</v>
      </c>
      <c r="H22" s="34" t="s">
        <v>291</v>
      </c>
      <c r="I22" s="108"/>
      <c r="J22" s="37"/>
      <c r="K22" s="37"/>
      <c r="R22" s="223"/>
      <c r="S22" s="223"/>
      <c r="T22" s="223"/>
    </row>
    <row r="23" spans="1:20" ht="15">
      <c r="A23" s="210"/>
      <c r="B23" s="80" t="s">
        <v>61</v>
      </c>
      <c r="C23" s="30" t="s">
        <v>39</v>
      </c>
      <c r="D23" s="36">
        <v>500</v>
      </c>
      <c r="E23" s="222">
        <v>5349.8</v>
      </c>
      <c r="F23" s="134">
        <v>1.07</v>
      </c>
      <c r="G23" s="134">
        <v>3.6651</v>
      </c>
      <c r="H23" s="34" t="s">
        <v>284</v>
      </c>
      <c r="I23" s="108"/>
      <c r="J23" s="37"/>
      <c r="K23" s="37"/>
      <c r="R23" s="223"/>
      <c r="S23" s="223"/>
      <c r="T23" s="223"/>
    </row>
    <row r="24" spans="1:20" ht="15">
      <c r="A24" s="210"/>
      <c r="B24" s="80" t="s">
        <v>23</v>
      </c>
      <c r="C24" s="30" t="s">
        <v>15</v>
      </c>
      <c r="D24" s="36">
        <v>508</v>
      </c>
      <c r="E24" s="222">
        <v>5298.14</v>
      </c>
      <c r="F24" s="134">
        <v>1.05</v>
      </c>
      <c r="G24" s="134">
        <v>4.1399</v>
      </c>
      <c r="H24" s="34" t="s">
        <v>290</v>
      </c>
      <c r="I24" s="108"/>
      <c r="J24" s="37"/>
      <c r="K24" s="37"/>
      <c r="R24" s="223"/>
      <c r="S24" s="223"/>
      <c r="T24" s="223"/>
    </row>
    <row r="25" spans="1:20" ht="15">
      <c r="A25" s="210"/>
      <c r="B25" s="80" t="s">
        <v>23</v>
      </c>
      <c r="C25" s="30" t="s">
        <v>15</v>
      </c>
      <c r="D25" s="36">
        <v>500</v>
      </c>
      <c r="E25" s="222">
        <v>5251.28</v>
      </c>
      <c r="F25" s="134">
        <v>1.05</v>
      </c>
      <c r="G25" s="134">
        <v>4.575</v>
      </c>
      <c r="H25" s="34" t="s">
        <v>75</v>
      </c>
      <c r="I25" s="108"/>
      <c r="J25" s="37"/>
      <c r="K25" s="37"/>
      <c r="R25" s="223"/>
      <c r="S25" s="223"/>
      <c r="T25" s="223"/>
    </row>
    <row r="26" spans="1:20" ht="15">
      <c r="A26" s="210"/>
      <c r="B26" s="80" t="s">
        <v>14</v>
      </c>
      <c r="C26" s="30" t="s">
        <v>15</v>
      </c>
      <c r="D26" s="36">
        <v>500</v>
      </c>
      <c r="E26" s="222">
        <v>5298.54</v>
      </c>
      <c r="F26" s="134">
        <v>1.05</v>
      </c>
      <c r="G26" s="134">
        <v>4.5099</v>
      </c>
      <c r="H26" s="34" t="s">
        <v>74</v>
      </c>
      <c r="I26" s="108"/>
      <c r="J26" s="37"/>
      <c r="K26" s="37"/>
      <c r="R26" s="223"/>
      <c r="S26" s="223"/>
      <c r="T26" s="223"/>
    </row>
    <row r="27" spans="1:20" ht="15">
      <c r="A27" s="210"/>
      <c r="B27" s="80" t="s">
        <v>55</v>
      </c>
      <c r="C27" s="30" t="s">
        <v>15</v>
      </c>
      <c r="D27" s="36">
        <v>500</v>
      </c>
      <c r="E27" s="222">
        <v>5176.2</v>
      </c>
      <c r="F27" s="134">
        <v>1.03</v>
      </c>
      <c r="G27" s="134">
        <v>4.874999999999999</v>
      </c>
      <c r="H27" s="34" t="s">
        <v>56</v>
      </c>
      <c r="I27" s="108"/>
      <c r="J27" s="37"/>
      <c r="K27" s="37"/>
      <c r="R27" s="223"/>
      <c r="S27" s="223"/>
      <c r="T27" s="223"/>
    </row>
    <row r="28" spans="1:20" ht="15">
      <c r="A28" s="210"/>
      <c r="B28" s="80" t="s">
        <v>14</v>
      </c>
      <c r="C28" s="30" t="s">
        <v>15</v>
      </c>
      <c r="D28" s="36">
        <v>500</v>
      </c>
      <c r="E28" s="222">
        <v>5178.89</v>
      </c>
      <c r="F28" s="134">
        <v>1.03</v>
      </c>
      <c r="G28" s="134">
        <v>3.895</v>
      </c>
      <c r="H28" s="34" t="s">
        <v>286</v>
      </c>
      <c r="I28" s="108"/>
      <c r="J28" s="37"/>
      <c r="K28" s="37"/>
      <c r="R28" s="223"/>
      <c r="S28" s="223"/>
      <c r="T28" s="223"/>
    </row>
    <row r="29" spans="1:20" ht="15">
      <c r="A29" s="210"/>
      <c r="B29" s="80" t="s">
        <v>147</v>
      </c>
      <c r="C29" s="30" t="s">
        <v>15</v>
      </c>
      <c r="D29" s="36">
        <v>350</v>
      </c>
      <c r="E29" s="222">
        <v>3737.36</v>
      </c>
      <c r="F29" s="134">
        <v>0.74</v>
      </c>
      <c r="G29" s="134">
        <v>3.8749</v>
      </c>
      <c r="H29" s="34" t="s">
        <v>287</v>
      </c>
      <c r="I29" s="108"/>
      <c r="J29" s="37"/>
      <c r="K29" s="37"/>
      <c r="R29" s="223"/>
      <c r="S29" s="223"/>
      <c r="T29" s="223"/>
    </row>
    <row r="30" spans="1:20" ht="15">
      <c r="A30" s="210"/>
      <c r="B30" s="80" t="s">
        <v>293</v>
      </c>
      <c r="C30" s="30" t="s">
        <v>15</v>
      </c>
      <c r="D30" s="36">
        <v>350</v>
      </c>
      <c r="E30" s="222">
        <v>3628.28</v>
      </c>
      <c r="F30" s="134">
        <v>0.72</v>
      </c>
      <c r="G30" s="134">
        <v>3.9549999999999996</v>
      </c>
      <c r="H30" s="34" t="s">
        <v>294</v>
      </c>
      <c r="I30" s="108"/>
      <c r="J30" s="39"/>
      <c r="K30" s="40"/>
      <c r="R30" s="223"/>
      <c r="S30" s="223"/>
      <c r="T30" s="223"/>
    </row>
    <row r="31" spans="1:20" s="192" customFormat="1" ht="15">
      <c r="A31" s="224"/>
      <c r="B31" s="80" t="s">
        <v>147</v>
      </c>
      <c r="C31" s="30" t="s">
        <v>15</v>
      </c>
      <c r="D31" s="36">
        <v>300</v>
      </c>
      <c r="E31" s="222">
        <v>3193.07</v>
      </c>
      <c r="F31" s="134">
        <v>0.64</v>
      </c>
      <c r="G31" s="134">
        <v>4.635</v>
      </c>
      <c r="H31" s="34" t="s">
        <v>402</v>
      </c>
      <c r="I31" s="108"/>
      <c r="J31" s="39"/>
      <c r="K31" s="40"/>
      <c r="L31" s="1"/>
      <c r="M31" s="182"/>
      <c r="N31" s="182"/>
      <c r="O31" s="1"/>
      <c r="P31" s="1"/>
      <c r="Q31" s="1"/>
      <c r="R31" s="223"/>
      <c r="S31" s="223"/>
      <c r="T31" s="223"/>
    </row>
    <row r="32" spans="1:20" s="192" customFormat="1" ht="15">
      <c r="A32" s="224"/>
      <c r="B32" s="80" t="s">
        <v>42</v>
      </c>
      <c r="C32" s="30" t="s">
        <v>15</v>
      </c>
      <c r="D32" s="36">
        <v>250</v>
      </c>
      <c r="E32" s="222">
        <v>2658.97</v>
      </c>
      <c r="F32" s="134">
        <v>0.53</v>
      </c>
      <c r="G32" s="134">
        <v>4.8</v>
      </c>
      <c r="H32" s="34" t="s">
        <v>292</v>
      </c>
      <c r="I32" s="108"/>
      <c r="J32" s="39"/>
      <c r="K32" s="40"/>
      <c r="L32" s="1"/>
      <c r="M32" s="182"/>
      <c r="N32" s="182"/>
      <c r="O32" s="1"/>
      <c r="P32" s="1"/>
      <c r="Q32" s="1"/>
      <c r="R32" s="223"/>
      <c r="S32" s="223"/>
      <c r="T32" s="223"/>
    </row>
    <row r="33" spans="1:20" s="192" customFormat="1" ht="15">
      <c r="A33" s="224"/>
      <c r="B33" s="80" t="s">
        <v>276</v>
      </c>
      <c r="C33" s="30" t="s">
        <v>15</v>
      </c>
      <c r="D33" s="36">
        <v>250</v>
      </c>
      <c r="E33" s="222">
        <v>2666.65</v>
      </c>
      <c r="F33" s="134">
        <v>0.53</v>
      </c>
      <c r="G33" s="134">
        <v>4.1049999999999995</v>
      </c>
      <c r="H33" s="34" t="s">
        <v>285</v>
      </c>
      <c r="I33" s="108"/>
      <c r="J33" s="39"/>
      <c r="K33" s="40"/>
      <c r="L33" s="1"/>
      <c r="M33" s="182"/>
      <c r="N33" s="182"/>
      <c r="O33" s="1"/>
      <c r="P33" s="1"/>
      <c r="Q33" s="1"/>
      <c r="R33" s="223"/>
      <c r="S33" s="223"/>
      <c r="T33" s="223"/>
    </row>
    <row r="34" spans="1:20" s="192" customFormat="1" ht="15">
      <c r="A34" s="224"/>
      <c r="B34" s="80" t="s">
        <v>57</v>
      </c>
      <c r="C34" s="30" t="s">
        <v>15</v>
      </c>
      <c r="D34" s="36">
        <v>200</v>
      </c>
      <c r="E34" s="222">
        <v>2639.46</v>
      </c>
      <c r="F34" s="134">
        <v>0.53</v>
      </c>
      <c r="G34" s="134">
        <v>3.8700000000000006</v>
      </c>
      <c r="H34" s="34" t="s">
        <v>295</v>
      </c>
      <c r="I34" s="108"/>
      <c r="J34" s="39"/>
      <c r="K34" s="40"/>
      <c r="L34" s="1"/>
      <c r="M34" s="182"/>
      <c r="N34" s="182"/>
      <c r="O34" s="1"/>
      <c r="P34" s="1"/>
      <c r="Q34" s="1"/>
      <c r="R34" s="223"/>
      <c r="S34" s="223"/>
      <c r="T34" s="223"/>
    </row>
    <row r="35" spans="1:20" s="192" customFormat="1" ht="15">
      <c r="A35" s="224"/>
      <c r="B35" s="80" t="s">
        <v>365</v>
      </c>
      <c r="C35" s="30" t="s">
        <v>15</v>
      </c>
      <c r="D35" s="36">
        <v>190</v>
      </c>
      <c r="E35" s="222">
        <v>2197.97</v>
      </c>
      <c r="F35" s="134">
        <v>0.44</v>
      </c>
      <c r="G35" s="134">
        <v>4.765</v>
      </c>
      <c r="H35" s="34" t="s">
        <v>18</v>
      </c>
      <c r="I35" s="108"/>
      <c r="J35" s="39"/>
      <c r="K35" s="40"/>
      <c r="L35" s="1"/>
      <c r="M35" s="182"/>
      <c r="N35" s="182"/>
      <c r="O35" s="1"/>
      <c r="P35" s="1"/>
      <c r="Q35" s="1"/>
      <c r="R35" s="223"/>
      <c r="S35" s="223"/>
      <c r="T35" s="223"/>
    </row>
    <row r="36" spans="1:20" s="192" customFormat="1" ht="15">
      <c r="A36" s="224"/>
      <c r="B36" s="80" t="s">
        <v>50</v>
      </c>
      <c r="C36" s="30" t="s">
        <v>15</v>
      </c>
      <c r="D36" s="36">
        <v>150</v>
      </c>
      <c r="E36" s="222">
        <v>1573.96</v>
      </c>
      <c r="F36" s="134">
        <v>0.31</v>
      </c>
      <c r="G36" s="134">
        <v>4.49</v>
      </c>
      <c r="H36" s="34" t="s">
        <v>51</v>
      </c>
      <c r="I36" s="108"/>
      <c r="J36" s="39"/>
      <c r="K36" s="40"/>
      <c r="L36" s="1"/>
      <c r="M36" s="182"/>
      <c r="N36" s="182"/>
      <c r="O36" s="1"/>
      <c r="P36" s="1"/>
      <c r="Q36" s="1"/>
      <c r="R36" s="223"/>
      <c r="S36" s="223"/>
      <c r="T36" s="223"/>
    </row>
    <row r="37" spans="1:20" s="192" customFormat="1" ht="15">
      <c r="A37" s="224"/>
      <c r="B37" s="80" t="s">
        <v>59</v>
      </c>
      <c r="C37" s="30" t="s">
        <v>15</v>
      </c>
      <c r="D37" s="36">
        <v>130</v>
      </c>
      <c r="E37" s="222">
        <v>1350.99</v>
      </c>
      <c r="F37" s="134">
        <v>0.27</v>
      </c>
      <c r="G37" s="134">
        <v>4.1819999999999995</v>
      </c>
      <c r="H37" s="34" t="s">
        <v>296</v>
      </c>
      <c r="I37" s="108"/>
      <c r="J37" s="1"/>
      <c r="K37" s="1"/>
      <c r="L37" s="1"/>
      <c r="M37" s="182"/>
      <c r="N37" s="182"/>
      <c r="O37" s="1"/>
      <c r="P37" s="1"/>
      <c r="Q37" s="1"/>
      <c r="R37" s="223"/>
      <c r="S37" s="223"/>
      <c r="T37" s="223"/>
    </row>
    <row r="38" spans="1:20" s="192" customFormat="1" ht="15">
      <c r="A38" s="224"/>
      <c r="B38" s="80" t="s">
        <v>118</v>
      </c>
      <c r="C38" s="30" t="s">
        <v>15</v>
      </c>
      <c r="D38" s="36">
        <v>100</v>
      </c>
      <c r="E38" s="222">
        <v>1087.65</v>
      </c>
      <c r="F38" s="134">
        <v>0.22</v>
      </c>
      <c r="G38" s="134">
        <v>4.8149999999999995</v>
      </c>
      <c r="H38" s="34" t="s">
        <v>381</v>
      </c>
      <c r="I38" s="108"/>
      <c r="J38" s="1"/>
      <c r="K38" s="1"/>
      <c r="L38" s="1"/>
      <c r="M38" s="182"/>
      <c r="N38" s="182"/>
      <c r="O38" s="1"/>
      <c r="P38" s="1"/>
      <c r="Q38" s="1"/>
      <c r="R38" s="223"/>
      <c r="S38" s="223"/>
      <c r="T38" s="223"/>
    </row>
    <row r="39" spans="1:20" s="192" customFormat="1" ht="15">
      <c r="A39" s="224"/>
      <c r="B39" s="80" t="s">
        <v>298</v>
      </c>
      <c r="C39" s="30" t="s">
        <v>41</v>
      </c>
      <c r="D39" s="36">
        <v>50</v>
      </c>
      <c r="E39" s="222">
        <v>539.24</v>
      </c>
      <c r="F39" s="134">
        <v>0.11</v>
      </c>
      <c r="G39" s="134">
        <v>3.6132</v>
      </c>
      <c r="H39" s="34" t="s">
        <v>299</v>
      </c>
      <c r="I39" s="108"/>
      <c r="J39" s="1"/>
      <c r="K39" s="1"/>
      <c r="L39" s="1"/>
      <c r="M39" s="182"/>
      <c r="N39" s="182"/>
      <c r="O39" s="1"/>
      <c r="P39" s="1"/>
      <c r="Q39" s="1"/>
      <c r="R39" s="223"/>
      <c r="S39" s="223"/>
      <c r="T39" s="223"/>
    </row>
    <row r="40" spans="1:20" s="192" customFormat="1" ht="15">
      <c r="A40" s="224"/>
      <c r="B40" s="80" t="s">
        <v>47</v>
      </c>
      <c r="C40" s="30" t="s">
        <v>15</v>
      </c>
      <c r="D40" s="36">
        <v>50</v>
      </c>
      <c r="E40" s="222">
        <v>513.88</v>
      </c>
      <c r="F40" s="134">
        <v>0.1</v>
      </c>
      <c r="G40" s="134">
        <v>3.2802</v>
      </c>
      <c r="H40" s="34" t="s">
        <v>297</v>
      </c>
      <c r="I40" s="108"/>
      <c r="J40" s="1"/>
      <c r="K40" s="1"/>
      <c r="L40" s="1"/>
      <c r="M40" s="182"/>
      <c r="N40" s="182"/>
      <c r="O40" s="1"/>
      <c r="P40" s="1"/>
      <c r="Q40" s="1"/>
      <c r="R40" s="223"/>
      <c r="S40" s="223"/>
      <c r="T40" s="223"/>
    </row>
    <row r="41" spans="1:20" s="192" customFormat="1" ht="15">
      <c r="A41" s="224"/>
      <c r="B41" s="80" t="s">
        <v>147</v>
      </c>
      <c r="C41" s="30" t="s">
        <v>15</v>
      </c>
      <c r="D41" s="36">
        <v>35</v>
      </c>
      <c r="E41" s="222">
        <v>390.81</v>
      </c>
      <c r="F41" s="134">
        <v>0.08</v>
      </c>
      <c r="G41" s="134">
        <v>4.32</v>
      </c>
      <c r="H41" s="34" t="s">
        <v>300</v>
      </c>
      <c r="I41" s="108"/>
      <c r="J41" s="1"/>
      <c r="K41" s="1"/>
      <c r="L41" s="1"/>
      <c r="M41" s="182"/>
      <c r="N41" s="182"/>
      <c r="O41" s="1"/>
      <c r="P41" s="1"/>
      <c r="Q41" s="1"/>
      <c r="R41" s="223"/>
      <c r="S41" s="223"/>
      <c r="T41" s="223"/>
    </row>
    <row r="42" spans="1:20" s="192" customFormat="1" ht="15">
      <c r="A42" s="224"/>
      <c r="B42" s="80" t="s">
        <v>59</v>
      </c>
      <c r="C42" s="30" t="s">
        <v>15</v>
      </c>
      <c r="D42" s="36">
        <v>25</v>
      </c>
      <c r="E42" s="222">
        <v>257.66</v>
      </c>
      <c r="F42" s="134">
        <v>0.05</v>
      </c>
      <c r="G42" s="134">
        <v>4.1499</v>
      </c>
      <c r="H42" s="34" t="s">
        <v>265</v>
      </c>
      <c r="I42" s="108"/>
      <c r="J42" s="1"/>
      <c r="K42" s="1"/>
      <c r="L42" s="1"/>
      <c r="M42" s="182"/>
      <c r="N42" s="182"/>
      <c r="O42" s="1"/>
      <c r="P42" s="1"/>
      <c r="Q42" s="1"/>
      <c r="R42" s="223"/>
      <c r="S42" s="223"/>
      <c r="T42" s="223"/>
    </row>
    <row r="43" spans="1:20" s="192" customFormat="1" ht="15">
      <c r="A43" s="224"/>
      <c r="B43" s="192" t="s">
        <v>68</v>
      </c>
      <c r="C43" s="192" t="s">
        <v>15</v>
      </c>
      <c r="D43" s="192">
        <v>10</v>
      </c>
      <c r="E43" s="192">
        <v>105.74</v>
      </c>
      <c r="F43" s="192">
        <v>0.02</v>
      </c>
      <c r="G43" s="192">
        <v>4.7249</v>
      </c>
      <c r="H43" s="192" t="s">
        <v>302</v>
      </c>
      <c r="I43" s="108"/>
      <c r="J43" s="1"/>
      <c r="K43" s="1"/>
      <c r="L43" s="1"/>
      <c r="M43" s="182"/>
      <c r="N43" s="182"/>
      <c r="O43" s="1"/>
      <c r="P43" s="1"/>
      <c r="Q43" s="1"/>
      <c r="R43" s="223"/>
      <c r="S43" s="223"/>
      <c r="T43" s="223"/>
    </row>
    <row r="44" spans="1:20" s="192" customFormat="1" ht="15">
      <c r="A44" s="224"/>
      <c r="B44" s="80" t="s">
        <v>53</v>
      </c>
      <c r="C44" s="30" t="s">
        <v>39</v>
      </c>
      <c r="D44" s="36">
        <v>10</v>
      </c>
      <c r="E44" s="222">
        <v>105.59</v>
      </c>
      <c r="F44" s="134">
        <v>0.02</v>
      </c>
      <c r="G44" s="134">
        <v>4.2</v>
      </c>
      <c r="H44" s="34" t="s">
        <v>301</v>
      </c>
      <c r="I44" s="108"/>
      <c r="J44" s="1"/>
      <c r="K44" s="1"/>
      <c r="L44" s="1"/>
      <c r="M44" s="182"/>
      <c r="N44" s="182"/>
      <c r="O44" s="1"/>
      <c r="P44" s="1"/>
      <c r="Q44" s="1"/>
      <c r="R44" s="223"/>
      <c r="S44" s="223"/>
      <c r="T44" s="223"/>
    </row>
    <row r="45" spans="1:20" s="192" customFormat="1" ht="15">
      <c r="A45" s="224"/>
      <c r="B45" s="80" t="s">
        <v>59</v>
      </c>
      <c r="C45" s="30" t="s">
        <v>15</v>
      </c>
      <c r="D45" s="36">
        <v>8</v>
      </c>
      <c r="E45" s="222">
        <v>88.16</v>
      </c>
      <c r="F45" s="134">
        <v>0.02</v>
      </c>
      <c r="G45" s="134">
        <v>4.25</v>
      </c>
      <c r="H45" s="34" t="s">
        <v>303</v>
      </c>
      <c r="I45" s="108"/>
      <c r="J45" s="1"/>
      <c r="K45" s="1"/>
      <c r="L45" s="1"/>
      <c r="M45" s="182"/>
      <c r="N45" s="182"/>
      <c r="O45" s="1"/>
      <c r="P45" s="1"/>
      <c r="Q45" s="1"/>
      <c r="R45" s="223"/>
      <c r="S45" s="223"/>
      <c r="T45" s="223"/>
    </row>
    <row r="46" spans="1:20" s="192" customFormat="1" ht="15">
      <c r="A46" s="224"/>
      <c r="B46" s="80" t="s">
        <v>59</v>
      </c>
      <c r="C46" s="30" t="s">
        <v>15</v>
      </c>
      <c r="D46" s="36">
        <v>5</v>
      </c>
      <c r="E46" s="222">
        <v>53.62</v>
      </c>
      <c r="F46" s="134">
        <v>0.01</v>
      </c>
      <c r="G46" s="134">
        <v>4.005</v>
      </c>
      <c r="H46" s="34" t="s">
        <v>363</v>
      </c>
      <c r="I46" s="108"/>
      <c r="J46" s="1"/>
      <c r="K46" s="1"/>
      <c r="L46" s="1"/>
      <c r="M46" s="182"/>
      <c r="N46" s="182"/>
      <c r="O46" s="1"/>
      <c r="P46" s="1"/>
      <c r="Q46" s="1"/>
      <c r="R46" s="223"/>
      <c r="S46" s="223"/>
      <c r="T46" s="223"/>
    </row>
    <row r="47" spans="1:10" ht="15">
      <c r="A47" s="210"/>
      <c r="B47" s="9" t="s">
        <v>25</v>
      </c>
      <c r="C47" s="25"/>
      <c r="D47" s="169"/>
      <c r="E47" s="123">
        <f>SUM(E11:E46)</f>
        <v>225415.58</v>
      </c>
      <c r="F47" s="123">
        <f>SUM(F11:F46)</f>
        <v>44.88000000000001</v>
      </c>
      <c r="G47" s="128"/>
      <c r="H47" s="221"/>
      <c r="J47" s="1"/>
    </row>
    <row r="48" spans="1:10" ht="15">
      <c r="A48" s="210"/>
      <c r="B48" s="225" t="s">
        <v>111</v>
      </c>
      <c r="C48" s="25"/>
      <c r="D48" s="169"/>
      <c r="E48" s="128"/>
      <c r="F48" s="128"/>
      <c r="G48" s="128"/>
      <c r="H48" s="34"/>
      <c r="J48" s="1"/>
    </row>
    <row r="49" spans="1:10" ht="15">
      <c r="A49" s="210"/>
      <c r="B49" s="35" t="s">
        <v>13</v>
      </c>
      <c r="C49" s="25"/>
      <c r="D49" s="169"/>
      <c r="E49" s="128"/>
      <c r="F49" s="128"/>
      <c r="G49" s="128"/>
      <c r="H49" s="34"/>
      <c r="J49" s="1"/>
    </row>
    <row r="50" spans="1:10" ht="15">
      <c r="A50" s="210"/>
      <c r="B50" s="167" t="s">
        <v>519</v>
      </c>
      <c r="C50" s="167" t="s">
        <v>15</v>
      </c>
      <c r="D50" s="36">
        <v>18</v>
      </c>
      <c r="E50" s="222">
        <v>228.39</v>
      </c>
      <c r="F50" s="134">
        <v>0.05</v>
      </c>
      <c r="G50" s="167">
        <v>4.9399</v>
      </c>
      <c r="H50" s="167" t="s">
        <v>304</v>
      </c>
      <c r="J50" s="1"/>
    </row>
    <row r="51" spans="1:10" ht="15">
      <c r="A51" s="210"/>
      <c r="B51" s="167" t="s">
        <v>298</v>
      </c>
      <c r="C51" s="167" t="s">
        <v>15</v>
      </c>
      <c r="D51" s="36">
        <v>20</v>
      </c>
      <c r="E51" s="222">
        <v>189.38</v>
      </c>
      <c r="F51" s="134">
        <v>0.04</v>
      </c>
      <c r="G51" s="167">
        <v>4.889799999999999</v>
      </c>
      <c r="H51" s="167" t="s">
        <v>305</v>
      </c>
      <c r="J51" s="1"/>
    </row>
    <row r="52" spans="1:20" ht="15">
      <c r="A52" s="210"/>
      <c r="B52" s="167" t="s">
        <v>441</v>
      </c>
      <c r="C52" s="167" t="s">
        <v>15</v>
      </c>
      <c r="D52" s="36">
        <v>8</v>
      </c>
      <c r="E52" s="222">
        <v>103.06</v>
      </c>
      <c r="F52" s="134">
        <v>0.02</v>
      </c>
      <c r="G52" s="167">
        <v>4.984999999999999</v>
      </c>
      <c r="H52" s="34" t="s">
        <v>306</v>
      </c>
      <c r="J52" s="1"/>
      <c r="R52" s="223"/>
      <c r="S52" s="223"/>
      <c r="T52" s="223"/>
    </row>
    <row r="53" spans="1:20" ht="15">
      <c r="A53" s="210"/>
      <c r="B53" s="9" t="s">
        <v>25</v>
      </c>
      <c r="C53" s="25"/>
      <c r="D53" s="169"/>
      <c r="E53" s="123">
        <f>SUM(E50:E52)</f>
        <v>520.8299999999999</v>
      </c>
      <c r="F53" s="123">
        <f>SUM(F50:F52)</f>
        <v>0.11</v>
      </c>
      <c r="G53" s="128"/>
      <c r="H53" s="34"/>
      <c r="J53" s="1"/>
      <c r="R53" s="223"/>
      <c r="S53" s="223"/>
      <c r="T53" s="223"/>
    </row>
    <row r="54" spans="1:20" ht="15">
      <c r="A54" s="210"/>
      <c r="B54" s="9" t="s">
        <v>110</v>
      </c>
      <c r="C54" s="25"/>
      <c r="D54" s="124"/>
      <c r="E54" s="128"/>
      <c r="F54" s="128"/>
      <c r="G54" s="128"/>
      <c r="H54" s="34"/>
      <c r="I54" s="108"/>
      <c r="J54" s="108"/>
      <c r="K54" s="108"/>
      <c r="R54" s="223"/>
      <c r="S54" s="223"/>
      <c r="T54" s="223"/>
    </row>
    <row r="55" spans="1:20" ht="15">
      <c r="A55" s="210"/>
      <c r="B55" s="80" t="s">
        <v>109</v>
      </c>
      <c r="C55" s="80" t="s">
        <v>108</v>
      </c>
      <c r="D55" s="199">
        <v>118</v>
      </c>
      <c r="E55" s="222">
        <v>1514.12</v>
      </c>
      <c r="F55" s="222">
        <v>0.3</v>
      </c>
      <c r="G55" s="371">
        <v>4.590000000000001</v>
      </c>
      <c r="H55" s="34" t="s">
        <v>107</v>
      </c>
      <c r="I55" s="108"/>
      <c r="J55" s="108"/>
      <c r="K55" s="108"/>
      <c r="R55" s="223"/>
      <c r="S55" s="223"/>
      <c r="T55" s="223"/>
    </row>
    <row r="56" spans="1:20" ht="15">
      <c r="A56" s="210"/>
      <c r="B56" s="80" t="s">
        <v>104</v>
      </c>
      <c r="C56" s="80" t="s">
        <v>103</v>
      </c>
      <c r="D56" s="199">
        <v>14</v>
      </c>
      <c r="E56" s="222">
        <v>1234.98</v>
      </c>
      <c r="F56" s="222">
        <v>0.25</v>
      </c>
      <c r="G56" s="371">
        <v>5.9734</v>
      </c>
      <c r="H56" s="34" t="s">
        <v>307</v>
      </c>
      <c r="I56" s="108"/>
      <c r="J56" s="108"/>
      <c r="K56" s="108"/>
      <c r="R56" s="223"/>
      <c r="S56" s="223"/>
      <c r="T56" s="223"/>
    </row>
    <row r="57" spans="1:20" ht="15">
      <c r="A57" s="210"/>
      <c r="B57" s="80" t="s">
        <v>104</v>
      </c>
      <c r="C57" s="80" t="s">
        <v>103</v>
      </c>
      <c r="D57" s="199">
        <v>14</v>
      </c>
      <c r="E57" s="222">
        <v>1208.98</v>
      </c>
      <c r="F57" s="222">
        <v>0.24</v>
      </c>
      <c r="G57" s="371">
        <v>6.2733</v>
      </c>
      <c r="H57" s="34" t="s">
        <v>308</v>
      </c>
      <c r="I57" s="108"/>
      <c r="J57" s="108"/>
      <c r="K57" s="108"/>
      <c r="R57" s="223"/>
      <c r="S57" s="223"/>
      <c r="T57" s="223"/>
    </row>
    <row r="58" spans="1:20" ht="15">
      <c r="A58" s="210"/>
      <c r="B58" s="80" t="s">
        <v>104</v>
      </c>
      <c r="C58" s="80" t="s">
        <v>103</v>
      </c>
      <c r="D58" s="199">
        <v>14</v>
      </c>
      <c r="E58" s="222">
        <v>1182.41</v>
      </c>
      <c r="F58" s="222">
        <v>0.24</v>
      </c>
      <c r="G58" s="371">
        <v>6.5485</v>
      </c>
      <c r="H58" s="34" t="s">
        <v>309</v>
      </c>
      <c r="I58" s="108"/>
      <c r="J58" s="108"/>
      <c r="K58" s="108"/>
      <c r="R58" s="223"/>
      <c r="S58" s="223"/>
      <c r="T58" s="223"/>
    </row>
    <row r="59" spans="1:20" ht="15">
      <c r="A59" s="210"/>
      <c r="B59" s="80" t="s">
        <v>104</v>
      </c>
      <c r="C59" s="80" t="s">
        <v>103</v>
      </c>
      <c r="D59" s="199">
        <v>12</v>
      </c>
      <c r="E59" s="222">
        <v>1132.33</v>
      </c>
      <c r="F59" s="222">
        <v>0.23</v>
      </c>
      <c r="G59" s="371">
        <v>5.1239</v>
      </c>
      <c r="H59" s="34" t="s">
        <v>311</v>
      </c>
      <c r="I59" s="108"/>
      <c r="J59" s="108"/>
      <c r="K59" s="108"/>
      <c r="R59" s="223"/>
      <c r="S59" s="223"/>
      <c r="T59" s="223"/>
    </row>
    <row r="60" spans="1:20" ht="15">
      <c r="A60" s="210"/>
      <c r="B60" s="80" t="s">
        <v>104</v>
      </c>
      <c r="C60" s="80" t="s">
        <v>103</v>
      </c>
      <c r="D60" s="199">
        <v>14</v>
      </c>
      <c r="E60" s="222">
        <v>1163.23</v>
      </c>
      <c r="F60" s="222">
        <v>0.23</v>
      </c>
      <c r="G60" s="371">
        <v>6.5618</v>
      </c>
      <c r="H60" s="34" t="s">
        <v>310</v>
      </c>
      <c r="I60" s="108"/>
      <c r="J60" s="108"/>
      <c r="K60" s="108"/>
      <c r="R60" s="223"/>
      <c r="S60" s="223"/>
      <c r="T60" s="223"/>
    </row>
    <row r="61" spans="1:20" ht="15">
      <c r="A61" s="210"/>
      <c r="B61" s="80" t="s">
        <v>104</v>
      </c>
      <c r="C61" s="80" t="s">
        <v>103</v>
      </c>
      <c r="D61" s="199">
        <v>12</v>
      </c>
      <c r="E61" s="222">
        <v>1113.74</v>
      </c>
      <c r="F61" s="222">
        <v>0.22</v>
      </c>
      <c r="G61" s="371">
        <v>5.429399999999999</v>
      </c>
      <c r="H61" s="34" t="s">
        <v>312</v>
      </c>
      <c r="I61" s="108"/>
      <c r="J61" s="108"/>
      <c r="K61" s="108"/>
      <c r="R61" s="223"/>
      <c r="S61" s="223"/>
      <c r="T61" s="223"/>
    </row>
    <row r="62" spans="1:20" ht="15">
      <c r="A62" s="210"/>
      <c r="B62" s="80" t="s">
        <v>104</v>
      </c>
      <c r="C62" s="80" t="s">
        <v>103</v>
      </c>
      <c r="D62" s="199">
        <v>12</v>
      </c>
      <c r="E62" s="222">
        <v>1097.7</v>
      </c>
      <c r="F62" s="222">
        <v>0.22</v>
      </c>
      <c r="G62" s="371">
        <v>5.504</v>
      </c>
      <c r="H62" s="34" t="s">
        <v>313</v>
      </c>
      <c r="I62" s="108"/>
      <c r="J62" s="108"/>
      <c r="K62" s="108"/>
      <c r="R62" s="223"/>
      <c r="S62" s="223"/>
      <c r="T62" s="223"/>
    </row>
    <row r="63" spans="1:20" ht="15">
      <c r="A63" s="210"/>
      <c r="B63" s="80" t="s">
        <v>104</v>
      </c>
      <c r="C63" s="80" t="s">
        <v>103</v>
      </c>
      <c r="D63" s="199">
        <v>12</v>
      </c>
      <c r="E63" s="222">
        <v>1079.56</v>
      </c>
      <c r="F63" s="222">
        <v>0.21</v>
      </c>
      <c r="G63" s="371">
        <v>5.6785</v>
      </c>
      <c r="H63" s="34" t="s">
        <v>314</v>
      </c>
      <c r="I63" s="108"/>
      <c r="J63" s="108"/>
      <c r="K63" s="108"/>
      <c r="R63" s="223"/>
      <c r="S63" s="223"/>
      <c r="T63" s="223"/>
    </row>
    <row r="64" spans="1:20" ht="15">
      <c r="A64" s="210"/>
      <c r="B64" s="80" t="s">
        <v>104</v>
      </c>
      <c r="C64" s="80" t="s">
        <v>103</v>
      </c>
      <c r="D64" s="199">
        <v>6</v>
      </c>
      <c r="E64" s="222">
        <v>573.38</v>
      </c>
      <c r="F64" s="222">
        <v>0.11</v>
      </c>
      <c r="G64" s="371">
        <v>5.0743</v>
      </c>
      <c r="H64" s="34" t="s">
        <v>102</v>
      </c>
      <c r="I64" s="108"/>
      <c r="J64" s="108"/>
      <c r="K64" s="108"/>
      <c r="R64" s="223"/>
      <c r="S64" s="223"/>
      <c r="T64" s="223"/>
    </row>
    <row r="65" spans="1:20" ht="15">
      <c r="A65" s="210"/>
      <c r="B65" s="9" t="s">
        <v>25</v>
      </c>
      <c r="C65" s="25"/>
      <c r="D65" s="124"/>
      <c r="E65" s="123">
        <f>SUM(E55:E64)</f>
        <v>11300.429999999998</v>
      </c>
      <c r="F65" s="123">
        <f>SUM(F55:F64)</f>
        <v>2.25</v>
      </c>
      <c r="G65" s="128"/>
      <c r="H65" s="34"/>
      <c r="J65" s="1"/>
      <c r="R65" s="223"/>
      <c r="S65" s="223"/>
      <c r="T65" s="223"/>
    </row>
    <row r="66" spans="1:20" ht="15">
      <c r="A66" s="210"/>
      <c r="B66" s="93" t="s">
        <v>26</v>
      </c>
      <c r="C66" s="137"/>
      <c r="D66" s="139"/>
      <c r="E66" s="135"/>
      <c r="F66" s="134"/>
      <c r="G66" s="134"/>
      <c r="H66" s="34"/>
      <c r="J66" s="1"/>
      <c r="R66" s="223"/>
      <c r="S66" s="223"/>
      <c r="T66" s="223"/>
    </row>
    <row r="67" spans="1:20" ht="15">
      <c r="A67" s="210"/>
      <c r="B67" s="93" t="s">
        <v>89</v>
      </c>
      <c r="C67" s="137"/>
      <c r="D67" s="136"/>
      <c r="E67" s="135"/>
      <c r="F67" s="134"/>
      <c r="G67" s="134"/>
      <c r="H67" s="34"/>
      <c r="J67" s="1"/>
      <c r="R67" s="223"/>
      <c r="S67" s="223"/>
      <c r="T67" s="223"/>
    </row>
    <row r="68" spans="1:20" ht="15">
      <c r="A68" s="210"/>
      <c r="B68" s="138" t="s">
        <v>403</v>
      </c>
      <c r="C68" s="137" t="s">
        <v>17</v>
      </c>
      <c r="D68" s="136">
        <v>70000000</v>
      </c>
      <c r="E68" s="135">
        <v>73961.3</v>
      </c>
      <c r="F68" s="135">
        <v>14.72</v>
      </c>
      <c r="G68" s="135">
        <v>4.949</v>
      </c>
      <c r="H68" s="34" t="s">
        <v>404</v>
      </c>
      <c r="J68" s="1"/>
      <c r="R68" s="223"/>
      <c r="S68" s="223"/>
      <c r="T68" s="223"/>
    </row>
    <row r="69" spans="1:20" ht="15">
      <c r="A69" s="210"/>
      <c r="B69" s="138" t="s">
        <v>442</v>
      </c>
      <c r="C69" s="137" t="s">
        <v>17</v>
      </c>
      <c r="D69" s="136">
        <v>55000000</v>
      </c>
      <c r="E69" s="135">
        <v>55366.8</v>
      </c>
      <c r="F69" s="135">
        <v>11.02</v>
      </c>
      <c r="G69" s="135">
        <v>5.218399999999999</v>
      </c>
      <c r="H69" s="34" t="s">
        <v>443</v>
      </c>
      <c r="J69" s="1"/>
      <c r="R69" s="223"/>
      <c r="S69" s="223"/>
      <c r="T69" s="223"/>
    </row>
    <row r="70" spans="1:20" ht="15">
      <c r="A70" s="210"/>
      <c r="B70" s="138" t="s">
        <v>500</v>
      </c>
      <c r="C70" s="137" t="s">
        <v>17</v>
      </c>
      <c r="D70" s="136">
        <v>55000000</v>
      </c>
      <c r="E70" s="135">
        <v>55315.68</v>
      </c>
      <c r="F70" s="135">
        <v>11.01</v>
      </c>
      <c r="G70" s="135">
        <v>5.2917</v>
      </c>
      <c r="H70" s="34" t="s">
        <v>501</v>
      </c>
      <c r="J70" s="1"/>
      <c r="R70" s="223"/>
      <c r="S70" s="223"/>
      <c r="T70" s="223"/>
    </row>
    <row r="71" spans="1:20" ht="15">
      <c r="A71" s="210"/>
      <c r="B71" s="138" t="s">
        <v>317</v>
      </c>
      <c r="C71" s="137" t="s">
        <v>17</v>
      </c>
      <c r="D71" s="136">
        <v>25000000</v>
      </c>
      <c r="E71" s="135">
        <v>27067.34</v>
      </c>
      <c r="F71" s="135">
        <v>5.39</v>
      </c>
      <c r="G71" s="135">
        <v>4.927899999999999</v>
      </c>
      <c r="H71" s="34" t="s">
        <v>318</v>
      </c>
      <c r="J71" s="1"/>
      <c r="R71" s="223"/>
      <c r="S71" s="223"/>
      <c r="T71" s="223"/>
    </row>
    <row r="72" spans="1:20" ht="15">
      <c r="A72" s="210"/>
      <c r="B72" s="138" t="s">
        <v>315</v>
      </c>
      <c r="C72" s="137" t="s">
        <v>17</v>
      </c>
      <c r="D72" s="136">
        <v>127600</v>
      </c>
      <c r="E72" s="135">
        <v>141.08</v>
      </c>
      <c r="F72" s="135">
        <v>0.03</v>
      </c>
      <c r="G72" s="135">
        <v>5.3168</v>
      </c>
      <c r="H72" s="34" t="s">
        <v>316</v>
      </c>
      <c r="J72" s="1"/>
      <c r="R72" s="223"/>
      <c r="S72" s="223"/>
      <c r="T72" s="223"/>
    </row>
    <row r="73" spans="1:20" ht="15">
      <c r="A73" s="210"/>
      <c r="B73" s="93" t="s">
        <v>25</v>
      </c>
      <c r="C73" s="133"/>
      <c r="D73" s="132"/>
      <c r="E73" s="131">
        <f>SUM(E68:E72)</f>
        <v>211852.19999999998</v>
      </c>
      <c r="F73" s="131">
        <f>SUM(F68:F72)</f>
        <v>42.17</v>
      </c>
      <c r="G73" s="130"/>
      <c r="H73" s="34"/>
      <c r="J73" s="1"/>
      <c r="R73" s="223"/>
      <c r="S73" s="223"/>
      <c r="T73" s="223"/>
    </row>
    <row r="74" spans="1:20" ht="15">
      <c r="A74" s="210"/>
      <c r="B74" s="93" t="s">
        <v>93</v>
      </c>
      <c r="C74" s="133"/>
      <c r="D74" s="132"/>
      <c r="E74" s="130"/>
      <c r="F74" s="130"/>
      <c r="G74" s="130"/>
      <c r="H74" s="34"/>
      <c r="J74" s="1"/>
      <c r="R74" s="223"/>
      <c r="S74" s="223"/>
      <c r="T74" s="223"/>
    </row>
    <row r="75" spans="1:20" ht="15">
      <c r="A75" s="210"/>
      <c r="B75" s="93" t="s">
        <v>101</v>
      </c>
      <c r="C75" s="133"/>
      <c r="D75" s="132"/>
      <c r="E75" s="130"/>
      <c r="F75" s="130"/>
      <c r="G75" s="130"/>
      <c r="H75" s="34"/>
      <c r="J75" s="1"/>
      <c r="R75" s="223"/>
      <c r="S75" s="223"/>
      <c r="T75" s="223"/>
    </row>
    <row r="76" spans="1:20" ht="15">
      <c r="A76" s="210"/>
      <c r="B76" s="138" t="s">
        <v>366</v>
      </c>
      <c r="C76" s="374" t="s">
        <v>376</v>
      </c>
      <c r="D76" s="375">
        <v>25000</v>
      </c>
      <c r="E76" s="261">
        <v>24191.58</v>
      </c>
      <c r="F76" s="261">
        <v>4.82</v>
      </c>
      <c r="G76" s="261">
        <v>3.8600000000000003</v>
      </c>
      <c r="H76" s="34" t="s">
        <v>515</v>
      </c>
      <c r="J76" s="1"/>
      <c r="R76" s="223"/>
      <c r="S76" s="223"/>
      <c r="T76" s="223"/>
    </row>
    <row r="77" spans="1:20" ht="15">
      <c r="A77" s="210"/>
      <c r="B77" s="93" t="s">
        <v>25</v>
      </c>
      <c r="C77" s="133"/>
      <c r="D77" s="132"/>
      <c r="E77" s="376">
        <f>SUM(E76)</f>
        <v>24191.58</v>
      </c>
      <c r="F77" s="376">
        <f>SUM(F76)</f>
        <v>4.82</v>
      </c>
      <c r="G77" s="130"/>
      <c r="H77" s="34"/>
      <c r="J77" s="1"/>
      <c r="R77" s="223"/>
      <c r="S77" s="223"/>
      <c r="T77" s="223"/>
    </row>
    <row r="78" spans="1:14" s="192" customFormat="1" ht="15">
      <c r="A78" s="224"/>
      <c r="B78" s="29" t="s">
        <v>31</v>
      </c>
      <c r="C78" s="30"/>
      <c r="D78" s="36"/>
      <c r="E78" s="222"/>
      <c r="F78" s="125"/>
      <c r="G78" s="125"/>
      <c r="H78" s="46"/>
      <c r="I78" s="1"/>
      <c r="J78" s="1"/>
      <c r="K78" s="1"/>
      <c r="L78" s="1"/>
      <c r="M78" s="182"/>
      <c r="N78" s="182"/>
    </row>
    <row r="79" spans="1:20" s="192" customFormat="1" ht="15">
      <c r="A79" s="224"/>
      <c r="B79" s="29" t="s">
        <v>32</v>
      </c>
      <c r="C79" s="30"/>
      <c r="D79" s="36"/>
      <c r="E79" s="222">
        <v>26551.28</v>
      </c>
      <c r="F79" s="384">
        <v>5.29</v>
      </c>
      <c r="G79" s="226"/>
      <c r="H79" s="46"/>
      <c r="I79" s="108"/>
      <c r="J79" s="1"/>
      <c r="K79" s="1"/>
      <c r="L79" s="1"/>
      <c r="M79" s="182"/>
      <c r="N79" s="182"/>
      <c r="S79" s="223"/>
      <c r="T79" s="223"/>
    </row>
    <row r="80" spans="1:20" s="192" customFormat="1" ht="15">
      <c r="A80" s="224"/>
      <c r="B80" s="29" t="s">
        <v>33</v>
      </c>
      <c r="C80" s="30"/>
      <c r="D80" s="31"/>
      <c r="E80" s="222">
        <v>2464.8700000000244</v>
      </c>
      <c r="F80" s="384">
        <v>0.47999999999998266</v>
      </c>
      <c r="G80" s="226"/>
      <c r="H80" s="46"/>
      <c r="I80" s="227"/>
      <c r="J80" s="1"/>
      <c r="K80" s="1"/>
      <c r="L80" s="1"/>
      <c r="M80" s="182"/>
      <c r="N80" s="182"/>
      <c r="S80" s="223"/>
      <c r="T80" s="223"/>
    </row>
    <row r="81" spans="1:20" s="192" customFormat="1" ht="15">
      <c r="A81" s="224"/>
      <c r="B81" s="50" t="s">
        <v>34</v>
      </c>
      <c r="C81" s="50"/>
      <c r="D81" s="51"/>
      <c r="E81" s="123">
        <f>E80+E79+E73+E65+E53+E47+E77</f>
        <v>502296.76999999996</v>
      </c>
      <c r="F81" s="123">
        <f>F80+F79+F73+F65+F53+F47+F77</f>
        <v>100</v>
      </c>
      <c r="G81" s="228"/>
      <c r="H81" s="171"/>
      <c r="I81" s="1"/>
      <c r="J81" s="1"/>
      <c r="K81" s="1"/>
      <c r="L81" s="1"/>
      <c r="M81" s="182"/>
      <c r="N81" s="182"/>
      <c r="S81" s="223"/>
      <c r="T81" s="223"/>
    </row>
    <row r="82" spans="1:14" s="192" customFormat="1" ht="15">
      <c r="A82" s="224"/>
      <c r="B82" s="56" t="s">
        <v>97</v>
      </c>
      <c r="C82" s="57"/>
      <c r="D82" s="58"/>
      <c r="E82" s="229"/>
      <c r="F82" s="229"/>
      <c r="G82" s="229"/>
      <c r="H82" s="212"/>
      <c r="I82" s="1"/>
      <c r="J82" s="62"/>
      <c r="K82" s="1"/>
      <c r="L82" s="1"/>
      <c r="M82" s="182"/>
      <c r="N82" s="182"/>
    </row>
    <row r="83" spans="1:14" s="192" customFormat="1" ht="15">
      <c r="A83" s="224"/>
      <c r="B83" s="230" t="s">
        <v>36</v>
      </c>
      <c r="C83" s="181"/>
      <c r="D83" s="181"/>
      <c r="E83" s="231"/>
      <c r="F83" s="181"/>
      <c r="G83" s="181"/>
      <c r="H83" s="65"/>
      <c r="I83" s="1"/>
      <c r="J83" s="1"/>
      <c r="K83" s="1"/>
      <c r="L83" s="1"/>
      <c r="M83" s="182"/>
      <c r="N83" s="182"/>
    </row>
    <row r="84" spans="1:14" s="192" customFormat="1" ht="15">
      <c r="A84" s="347"/>
      <c r="B84" s="3" t="s">
        <v>96</v>
      </c>
      <c r="C84" s="338"/>
      <c r="D84" s="338"/>
      <c r="E84" s="231"/>
      <c r="F84" s="338"/>
      <c r="G84" s="338"/>
      <c r="H84" s="338"/>
      <c r="I84" s="1"/>
      <c r="J84" s="1"/>
      <c r="K84" s="1"/>
      <c r="L84" s="1"/>
      <c r="M84" s="182"/>
      <c r="N84" s="182"/>
    </row>
    <row r="85" ht="15">
      <c r="B85" s="333" t="s">
        <v>438</v>
      </c>
    </row>
    <row r="111" spans="1:20" s="3" customFormat="1" ht="15">
      <c r="A111" s="1"/>
      <c r="H111" s="66"/>
      <c r="I111" s="1"/>
      <c r="J111" s="2"/>
      <c r="K111" s="1"/>
      <c r="L111" s="1"/>
      <c r="M111" s="182"/>
      <c r="N111" s="182"/>
      <c r="O111" s="1"/>
      <c r="P111" s="1"/>
      <c r="Q111" s="1"/>
      <c r="R111" s="1"/>
      <c r="S111" s="1"/>
      <c r="T111" s="1"/>
    </row>
    <row r="112" spans="1:20" s="3" customFormat="1" ht="15">
      <c r="A112" s="1"/>
      <c r="H112" s="66"/>
      <c r="I112" s="1"/>
      <c r="J112" s="2"/>
      <c r="K112" s="1"/>
      <c r="L112" s="1"/>
      <c r="M112" s="182"/>
      <c r="N112" s="182"/>
      <c r="O112" s="1"/>
      <c r="P112" s="1"/>
      <c r="Q112" s="1"/>
      <c r="R112" s="1"/>
      <c r="S112" s="1"/>
      <c r="T112" s="1"/>
    </row>
    <row r="113" spans="1:20" s="3" customFormat="1" ht="15">
      <c r="A113" s="1"/>
      <c r="H113" s="66"/>
      <c r="I113" s="1"/>
      <c r="J113" s="2"/>
      <c r="K113" s="1"/>
      <c r="L113" s="1"/>
      <c r="M113" s="182"/>
      <c r="N113" s="182"/>
      <c r="O113" s="1"/>
      <c r="P113" s="1"/>
      <c r="Q113" s="1"/>
      <c r="R113" s="1"/>
      <c r="S113" s="1"/>
      <c r="T113" s="1"/>
    </row>
    <row r="114" spans="1:20" s="3" customFormat="1" ht="15">
      <c r="A114" s="1"/>
      <c r="H114" s="66"/>
      <c r="I114" s="1"/>
      <c r="J114" s="2"/>
      <c r="K114" s="1"/>
      <c r="L114" s="1"/>
      <c r="M114" s="182"/>
      <c r="N114" s="182"/>
      <c r="O114" s="1"/>
      <c r="P114" s="1"/>
      <c r="Q114" s="1"/>
      <c r="R114" s="1"/>
      <c r="S114" s="1"/>
      <c r="T114" s="1"/>
    </row>
    <row r="115" spans="1:20" s="3" customFormat="1" ht="15">
      <c r="A115" s="1"/>
      <c r="H115" s="66"/>
      <c r="I115" s="1"/>
      <c r="J115" s="2"/>
      <c r="K115" s="1"/>
      <c r="L115" s="1"/>
      <c r="M115" s="182"/>
      <c r="N115" s="182"/>
      <c r="O115" s="1"/>
      <c r="P115" s="1"/>
      <c r="Q115" s="1"/>
      <c r="R115" s="1"/>
      <c r="S115" s="1"/>
      <c r="T115" s="1"/>
    </row>
    <row r="116" spans="1:20" s="3" customFormat="1" ht="15">
      <c r="A116" s="1"/>
      <c r="H116" s="66"/>
      <c r="I116" s="1"/>
      <c r="J116" s="2"/>
      <c r="K116" s="1"/>
      <c r="L116" s="1"/>
      <c r="M116" s="182"/>
      <c r="N116" s="182"/>
      <c r="O116" s="1"/>
      <c r="P116" s="1"/>
      <c r="Q116" s="1"/>
      <c r="R116" s="1"/>
      <c r="S116" s="1"/>
      <c r="T116" s="1"/>
    </row>
    <row r="117" spans="1:20" s="3" customFormat="1" ht="15">
      <c r="A117" s="1"/>
      <c r="H117" s="66"/>
      <c r="I117" s="1"/>
      <c r="J117" s="2"/>
      <c r="K117" s="1"/>
      <c r="L117" s="1"/>
      <c r="M117" s="182"/>
      <c r="N117" s="182"/>
      <c r="O117" s="1"/>
      <c r="P117" s="1"/>
      <c r="Q117" s="1"/>
      <c r="R117" s="1"/>
      <c r="S117" s="1"/>
      <c r="T117" s="1"/>
    </row>
    <row r="119" spans="1:20" s="3" customFormat="1" ht="15">
      <c r="A119" s="1"/>
      <c r="E119" s="68"/>
      <c r="H119" s="66"/>
      <c r="I119" s="1"/>
      <c r="J119" s="2"/>
      <c r="K119" s="1"/>
      <c r="L119" s="1"/>
      <c r="M119" s="182"/>
      <c r="N119" s="182"/>
      <c r="O119" s="1"/>
      <c r="P119" s="1"/>
      <c r="Q119" s="1"/>
      <c r="R119" s="1"/>
      <c r="S119" s="1"/>
      <c r="T119" s="1"/>
    </row>
  </sheetData>
  <sheetProtection/>
  <mergeCells count="3">
    <mergeCell ref="B1:H1"/>
    <mergeCell ref="B2:H2"/>
    <mergeCell ref="B4:H4"/>
  </mergeCells>
  <conditionalFormatting sqref="S52:T55 S65:T77 O11:T46">
    <cfRule type="cellIs" priority="5" dxfId="0" operator="equal">
      <formula>FALSE</formula>
    </cfRule>
    <cfRule type="cellIs" priority="6" dxfId="0" operator="equal">
      <formula>FALSE</formula>
    </cfRule>
  </conditionalFormatting>
  <conditionalFormatting sqref="S56:T64">
    <cfRule type="cellIs" priority="3" dxfId="0" operator="equal">
      <formula>FALSE</formula>
    </cfRule>
    <cfRule type="cellIs" priority="4" dxfId="0" operator="equal">
      <formula>FALSE</formula>
    </cfRule>
  </conditionalFormatting>
  <printOptions/>
  <pageMargins left="0.7" right="0.7" top="0.75" bottom="0.75" header="0.3" footer="0.3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Parekh, Fagun [ICG-OPS]</dc:creator>
  <cp:keywords/>
  <dc:description/>
  <cp:lastModifiedBy>Tarun Tiwari</cp:lastModifiedBy>
  <dcterms:created xsi:type="dcterms:W3CDTF">2020-02-05T15:26:11Z</dcterms:created>
  <dcterms:modified xsi:type="dcterms:W3CDTF">2021-02-04T06:03:27Z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9|CITI-No PII-Confidential|{00000000-0000-0000-0000-000000000000}</vt:lpwstr>
  </property>
  <property fmtid="{D5CDD505-2E9C-101B-9397-08002B2CF9AE}" pid="3" name="_AdHocReviewCycleID">
    <vt:i4>1545672739</vt:i4>
  </property>
  <property fmtid="{D5CDD505-2E9C-101B-9397-08002B2CF9AE}" pid="4" name="_NewReviewCycle">
    <vt:lpwstr/>
  </property>
  <property fmtid="{D5CDD505-2E9C-101B-9397-08002B2CF9AE}" pid="5" name="_EmailSubject">
    <vt:lpwstr>L&amp;T MF : Debt / Equity /FMP /FNO Portfolio  for Jan 2021-EM-</vt:lpwstr>
  </property>
  <property fmtid="{D5CDD505-2E9C-101B-9397-08002B2CF9AE}" pid="6" name="_AuthorEmail">
    <vt:lpwstr>gfslmf@imcap.ap.ssmb.com</vt:lpwstr>
  </property>
  <property fmtid="{D5CDD505-2E9C-101B-9397-08002B2CF9AE}" pid="7" name="_AuthorEmailDisplayName">
    <vt:lpwstr>*GCIB IN GFS LMF</vt:lpwstr>
  </property>
  <property fmtid="{D5CDD505-2E9C-101B-9397-08002B2CF9AE}" pid="8" name="_ReviewingToolsShownOnce">
    <vt:lpwstr/>
  </property>
</Properties>
</file>